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65" windowWidth="19140" windowHeight="7290"/>
  </bookViews>
  <sheets>
    <sheet name="Исполнение сметы 2015" sheetId="2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I20" i="2"/>
  <c r="I21"/>
  <c r="I22"/>
  <c r="I23"/>
  <c r="I19"/>
  <c r="D42"/>
  <c r="G39"/>
  <c r="E15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23"/>
  <c r="E16"/>
  <c r="E42"/>
  <c r="E46"/>
  <c r="G35"/>
  <c r="G25"/>
  <c r="H25"/>
  <c r="J25"/>
  <c r="I5"/>
  <c r="I6"/>
  <c r="I7"/>
  <c r="I8"/>
  <c r="I9"/>
  <c r="I10"/>
  <c r="I11"/>
  <c r="I12"/>
  <c r="I13"/>
  <c r="I14"/>
  <c r="I15"/>
  <c r="I16"/>
  <c r="I17"/>
  <c r="D6"/>
  <c r="D7"/>
  <c r="D8"/>
  <c r="D9"/>
  <c r="D10"/>
  <c r="D11"/>
  <c r="D12"/>
  <c r="D13"/>
  <c r="D14"/>
  <c r="D15"/>
  <c r="B27"/>
  <c r="B42"/>
  <c r="B46"/>
  <c r="D46"/>
  <c r="H39"/>
  <c r="I41"/>
  <c r="I25"/>
</calcChain>
</file>

<file path=xl/sharedStrings.xml><?xml version="1.0" encoding="utf-8"?>
<sst xmlns="http://schemas.openxmlformats.org/spreadsheetml/2006/main" count="73" uniqueCount="72">
  <si>
    <t>Земельный налог</t>
  </si>
  <si>
    <t>Вывоз мусора</t>
  </si>
  <si>
    <t>охрана помещения Правления</t>
  </si>
  <si>
    <t>копирование документов</t>
  </si>
  <si>
    <t>услуги банка</t>
  </si>
  <si>
    <t>учеба электриков</t>
  </si>
  <si>
    <t>Страхование зданий</t>
  </si>
  <si>
    <t>членство в союзе садоводов</t>
  </si>
  <si>
    <t>чистка пож. Водоемов</t>
  </si>
  <si>
    <t>транспортные расходы</t>
  </si>
  <si>
    <t>пени по взносам</t>
  </si>
  <si>
    <t>Питер-Про дороги</t>
  </si>
  <si>
    <t>Электроэнергия</t>
  </si>
  <si>
    <t>Налог УСН</t>
  </si>
  <si>
    <t>Реконструкция Лотос 3</t>
  </si>
  <si>
    <t>Увеличение мощности</t>
  </si>
  <si>
    <t>Водопровод</t>
  </si>
  <si>
    <t>Счетчики</t>
  </si>
  <si>
    <t>Чистка канав</t>
  </si>
  <si>
    <t>Кадастр</t>
  </si>
  <si>
    <t>Ремонт ЛЭП</t>
  </si>
  <si>
    <t>всего</t>
  </si>
  <si>
    <t>Прочие поступления</t>
  </si>
  <si>
    <t>доход</t>
  </si>
  <si>
    <t>расход</t>
  </si>
  <si>
    <t>Исполнение сметы 2015</t>
  </si>
  <si>
    <t>1. Расходы на заработную плату</t>
  </si>
  <si>
    <t>заработная плата</t>
  </si>
  <si>
    <t>количество</t>
  </si>
  <si>
    <t>ставка  в месяц</t>
  </si>
  <si>
    <t>годовой расход с учетом налогообложения</t>
  </si>
  <si>
    <t>председатель</t>
  </si>
  <si>
    <t>нач. электрохозяйства</t>
  </si>
  <si>
    <t>бухгалтер</t>
  </si>
  <si>
    <t>кассир-бухгалтер</t>
  </si>
  <si>
    <t>электрик</t>
  </si>
  <si>
    <t>сторож</t>
  </si>
  <si>
    <t>сторож подменный</t>
  </si>
  <si>
    <t>доплата старшему сторожу</t>
  </si>
  <si>
    <t>дворник</t>
  </si>
  <si>
    <t>2. Хозяйственные расходы</t>
  </si>
  <si>
    <t>Статьи расходов</t>
  </si>
  <si>
    <t>сумма на год</t>
  </si>
  <si>
    <t>факт</t>
  </si>
  <si>
    <t>установка шлагбаума на границе с Дружное-3</t>
  </si>
  <si>
    <t>текущее обслуживание ЛЭП (обрезка деревьев)</t>
  </si>
  <si>
    <t>уличное освещение</t>
  </si>
  <si>
    <t>связь, включая матрицу учета электричества</t>
  </si>
  <si>
    <t>хоз инвентарь</t>
  </si>
  <si>
    <t>содержание сайта</t>
  </si>
  <si>
    <t>трубы для ремонта дорог</t>
  </si>
  <si>
    <t>чистка колодцев, ремонт</t>
  </si>
  <si>
    <t>расходы на аудит</t>
  </si>
  <si>
    <t>Всего</t>
  </si>
  <si>
    <t>Всего по смете на 2015 год</t>
  </si>
  <si>
    <t>Смета расходов на 2015 год</t>
  </si>
  <si>
    <t>итого с 34,2%</t>
  </si>
  <si>
    <t>итого с 20,2%  2914110</t>
  </si>
  <si>
    <t>экономия /перерасход</t>
  </si>
  <si>
    <t>чистка снега + 40000 взаимозачеты</t>
  </si>
  <si>
    <t>Непредвиденные расходы</t>
  </si>
  <si>
    <t>Компенсация за рем.шлагбаума</t>
  </si>
  <si>
    <t>собрано</t>
  </si>
  <si>
    <t>начислено</t>
  </si>
  <si>
    <t>экономия/перерасход</t>
  </si>
  <si>
    <t>по плану</t>
  </si>
  <si>
    <t>Членские взносы</t>
  </si>
  <si>
    <t>мебель для правления</t>
  </si>
  <si>
    <t>строит. Материалы</t>
  </si>
  <si>
    <t>вступ взнос</t>
  </si>
  <si>
    <t>охрана</t>
  </si>
  <si>
    <t>ремонт печи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</si>
</sst>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/>
    <xf numFmtId="4" fontId="3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4" fillId="0" borderId="0" xfId="0" applyNumberFormat="1" applyFont="1"/>
    <xf numFmtId="0" fontId="2" fillId="0" borderId="0" xfId="0" applyFont="1" applyBorder="1"/>
    <xf numFmtId="0" fontId="4" fillId="0" borderId="3" xfId="0" applyFont="1" applyFill="1" applyBorder="1"/>
    <xf numFmtId="0" fontId="4" fillId="0" borderId="0" xfId="0" applyFont="1" applyBorder="1"/>
    <xf numFmtId="3" fontId="2" fillId="0" borderId="0" xfId="0" applyNumberFormat="1" applyFont="1" applyBorder="1"/>
    <xf numFmtId="3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3" fillId="0" borderId="4" xfId="0" applyFont="1" applyFill="1" applyBorder="1"/>
    <xf numFmtId="4" fontId="2" fillId="0" borderId="2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3" fillId="0" borderId="2" xfId="0" applyFont="1" applyFill="1" applyBorder="1" applyAlignment="1">
      <alignment horizontal="center"/>
    </xf>
    <xf numFmtId="4" fontId="4" fillId="0" borderId="0" xfId="0" applyNumberFormat="1" applyFont="1"/>
    <xf numFmtId="3" fontId="2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8" fillId="0" borderId="2" xfId="0" applyFont="1" applyFill="1" applyBorder="1"/>
    <xf numFmtId="0" fontId="4" fillId="2" borderId="2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2" fillId="2" borderId="4" xfId="0" applyFont="1" applyFill="1" applyBorder="1"/>
    <xf numFmtId="4" fontId="3" fillId="2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60" zoomScaleNormal="60" workbookViewId="0">
      <selection activeCell="A49" sqref="A49"/>
    </sheetView>
  </sheetViews>
  <sheetFormatPr defaultRowHeight="15"/>
  <cols>
    <col min="1" max="1" width="43.85546875" customWidth="1"/>
    <col min="2" max="2" width="14" customWidth="1"/>
    <col min="3" max="3" width="8.7109375" customWidth="1"/>
    <col min="4" max="4" width="20.140625" customWidth="1"/>
    <col min="5" max="5" width="14.85546875" customWidth="1"/>
    <col min="6" max="6" width="26" customWidth="1"/>
    <col min="7" max="7" width="19.28515625" customWidth="1"/>
    <col min="8" max="8" width="15.5703125" customWidth="1"/>
    <col min="9" max="9" width="22.140625" customWidth="1"/>
    <col min="10" max="10" width="15.28515625" customWidth="1"/>
    <col min="11" max="11" width="17.5703125" customWidth="1"/>
    <col min="18" max="18" width="13.28515625" customWidth="1"/>
  </cols>
  <sheetData>
    <row r="1" spans="1:13" ht="15.75">
      <c r="A1" s="1" t="s">
        <v>25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5" t="s">
        <v>26</v>
      </c>
      <c r="B4" s="3"/>
      <c r="C4" s="3"/>
      <c r="D4" s="3"/>
      <c r="E4" s="3"/>
      <c r="F4" s="3"/>
      <c r="G4" s="3" t="s">
        <v>62</v>
      </c>
      <c r="H4" s="3" t="s">
        <v>63</v>
      </c>
      <c r="I4" s="3" t="s">
        <v>64</v>
      </c>
      <c r="J4" s="3" t="s">
        <v>65</v>
      </c>
      <c r="K4" s="3"/>
      <c r="L4" s="3"/>
      <c r="M4" s="3"/>
    </row>
    <row r="5" spans="1:13" ht="47.25">
      <c r="A5" s="6" t="s">
        <v>27</v>
      </c>
      <c r="B5" s="7" t="s">
        <v>28</v>
      </c>
      <c r="C5" s="7" t="s">
        <v>29</v>
      </c>
      <c r="D5" s="7" t="s">
        <v>30</v>
      </c>
      <c r="E5" s="8" t="s">
        <v>58</v>
      </c>
      <c r="F5" s="9" t="s">
        <v>0</v>
      </c>
      <c r="G5" s="10">
        <v>391421</v>
      </c>
      <c r="H5" s="10">
        <v>452192</v>
      </c>
      <c r="I5" s="10">
        <f>G5-H5</f>
        <v>-60771</v>
      </c>
      <c r="J5" s="3">
        <v>433000</v>
      </c>
      <c r="K5" s="3"/>
      <c r="L5" s="3"/>
      <c r="M5" s="3"/>
    </row>
    <row r="6" spans="1:13" ht="15.75">
      <c r="A6" s="11" t="s">
        <v>31</v>
      </c>
      <c r="B6" s="11">
        <v>1</v>
      </c>
      <c r="C6" s="11">
        <v>21600</v>
      </c>
      <c r="D6" s="12">
        <f>B6*C6*12*1.342</f>
        <v>347846.40000000002</v>
      </c>
      <c r="E6" s="3"/>
      <c r="F6" s="9" t="s">
        <v>14</v>
      </c>
      <c r="G6" s="10">
        <v>42460</v>
      </c>
      <c r="H6" s="10"/>
      <c r="I6" s="10">
        <f t="shared" ref="I6:I15" si="0">G6-H6</f>
        <v>42460</v>
      </c>
      <c r="J6" s="3"/>
      <c r="K6" s="3"/>
      <c r="L6" s="3"/>
      <c r="M6" s="3"/>
    </row>
    <row r="7" spans="1:13" ht="15.75">
      <c r="A7" s="11" t="s">
        <v>32</v>
      </c>
      <c r="B7" s="11">
        <v>1</v>
      </c>
      <c r="C7" s="11">
        <v>16200</v>
      </c>
      <c r="D7" s="12">
        <f t="shared" ref="D7:D14" si="1">B7*C7*12*1.342</f>
        <v>260884.80000000002</v>
      </c>
      <c r="E7" s="3"/>
      <c r="F7" s="9" t="s">
        <v>16</v>
      </c>
      <c r="G7" s="10">
        <v>528530</v>
      </c>
      <c r="H7" s="10"/>
      <c r="I7" s="10">
        <f t="shared" si="0"/>
        <v>528530</v>
      </c>
      <c r="J7" s="3">
        <v>1299000</v>
      </c>
      <c r="K7" s="3"/>
      <c r="L7" s="3"/>
      <c r="M7" s="3"/>
    </row>
    <row r="8" spans="1:13" ht="15.75">
      <c r="A8" s="11" t="s">
        <v>33</v>
      </c>
      <c r="B8" s="11">
        <v>1</v>
      </c>
      <c r="C8" s="11">
        <v>16200</v>
      </c>
      <c r="D8" s="12">
        <f t="shared" si="1"/>
        <v>260884.80000000002</v>
      </c>
      <c r="E8" s="3"/>
      <c r="F8" s="9" t="s">
        <v>17</v>
      </c>
      <c r="G8" s="10">
        <v>649715</v>
      </c>
      <c r="H8" s="10">
        <v>255000</v>
      </c>
      <c r="I8" s="10">
        <f t="shared" si="0"/>
        <v>394715</v>
      </c>
      <c r="J8" s="3">
        <v>1258000</v>
      </c>
      <c r="K8" s="3"/>
      <c r="L8" s="3"/>
      <c r="M8" s="3"/>
    </row>
    <row r="9" spans="1:13" ht="15.75">
      <c r="A9" s="11" t="s">
        <v>34</v>
      </c>
      <c r="B9" s="11">
        <v>1</v>
      </c>
      <c r="C9" s="11">
        <v>12960</v>
      </c>
      <c r="D9" s="12">
        <f t="shared" si="1"/>
        <v>208707.84000000003</v>
      </c>
      <c r="E9" s="3"/>
      <c r="F9" s="9" t="s">
        <v>11</v>
      </c>
      <c r="G9" s="10">
        <v>1437951</v>
      </c>
      <c r="H9" s="10">
        <v>1529724.5</v>
      </c>
      <c r="I9" s="10">
        <f t="shared" si="0"/>
        <v>-91773.5</v>
      </c>
      <c r="J9" s="3">
        <v>2153000</v>
      </c>
      <c r="K9" s="3"/>
      <c r="L9" s="3"/>
      <c r="M9" s="3"/>
    </row>
    <row r="10" spans="1:13" ht="15.75">
      <c r="A10" s="11" t="s">
        <v>35</v>
      </c>
      <c r="B10" s="11">
        <v>1</v>
      </c>
      <c r="C10" s="11">
        <v>12960</v>
      </c>
      <c r="D10" s="12">
        <f t="shared" si="1"/>
        <v>208707.84000000003</v>
      </c>
      <c r="E10" s="3"/>
      <c r="F10" s="9" t="s">
        <v>15</v>
      </c>
      <c r="G10" s="10">
        <v>9350</v>
      </c>
      <c r="H10" s="10"/>
      <c r="I10" s="10">
        <f t="shared" si="0"/>
        <v>9350</v>
      </c>
      <c r="J10" s="3"/>
      <c r="K10" s="3"/>
      <c r="L10" s="3"/>
      <c r="M10" s="3"/>
    </row>
    <row r="11" spans="1:13" ht="15.75">
      <c r="A11" s="11" t="s">
        <v>36</v>
      </c>
      <c r="B11" s="11">
        <v>10</v>
      </c>
      <c r="C11" s="13">
        <v>10800</v>
      </c>
      <c r="D11" s="12">
        <f t="shared" si="1"/>
        <v>1739232</v>
      </c>
      <c r="E11" s="3"/>
      <c r="F11" s="9" t="s">
        <v>18</v>
      </c>
      <c r="G11" s="10">
        <v>8100</v>
      </c>
      <c r="H11" s="10"/>
      <c r="I11" s="10">
        <f t="shared" si="0"/>
        <v>8100</v>
      </c>
      <c r="J11" s="3"/>
      <c r="K11" s="3"/>
      <c r="L11" s="3"/>
      <c r="M11" s="3"/>
    </row>
    <row r="12" spans="1:13" ht="15.75">
      <c r="A12" s="11" t="s">
        <v>37</v>
      </c>
      <c r="B12" s="11">
        <v>2</v>
      </c>
      <c r="C12" s="11">
        <v>10800</v>
      </c>
      <c r="D12" s="12">
        <f>B12*C12*4*1.342</f>
        <v>115948.8</v>
      </c>
      <c r="E12" s="3"/>
      <c r="F12" s="9" t="s">
        <v>19</v>
      </c>
      <c r="G12" s="10">
        <v>4500</v>
      </c>
      <c r="H12" s="10">
        <v>816</v>
      </c>
      <c r="I12" s="10">
        <f t="shared" si="0"/>
        <v>3684</v>
      </c>
      <c r="J12" s="3"/>
      <c r="K12" s="3"/>
      <c r="L12" s="3"/>
      <c r="M12" s="3"/>
    </row>
    <row r="13" spans="1:13" ht="15.75">
      <c r="A13" s="11" t="s">
        <v>38</v>
      </c>
      <c r="B13" s="11">
        <v>2</v>
      </c>
      <c r="C13" s="11">
        <v>216</v>
      </c>
      <c r="D13" s="12">
        <f t="shared" si="1"/>
        <v>6956.9280000000008</v>
      </c>
      <c r="E13" s="3"/>
      <c r="F13" s="9" t="s">
        <v>20</v>
      </c>
      <c r="G13" s="10">
        <v>10316</v>
      </c>
      <c r="H13" s="10"/>
      <c r="I13" s="10">
        <f t="shared" si="0"/>
        <v>10316</v>
      </c>
      <c r="J13" s="3"/>
      <c r="K13" s="3"/>
      <c r="L13" s="3"/>
      <c r="M13" s="3"/>
    </row>
    <row r="14" spans="1:13" ht="15.75">
      <c r="A14" s="11" t="s">
        <v>39</v>
      </c>
      <c r="B14" s="11">
        <v>1</v>
      </c>
      <c r="C14" s="11">
        <v>6480</v>
      </c>
      <c r="D14" s="12">
        <f t="shared" si="1"/>
        <v>104353.92000000001</v>
      </c>
      <c r="E14" s="3"/>
      <c r="F14" s="9" t="s">
        <v>22</v>
      </c>
      <c r="G14" s="10">
        <v>243617</v>
      </c>
      <c r="H14" s="10"/>
      <c r="I14" s="10">
        <f t="shared" si="0"/>
        <v>243617</v>
      </c>
      <c r="J14" s="3"/>
      <c r="K14" s="3"/>
      <c r="L14" s="3"/>
      <c r="M14" s="3"/>
    </row>
    <row r="15" spans="1:13" ht="15.75">
      <c r="A15" s="14" t="s">
        <v>56</v>
      </c>
      <c r="B15" s="11"/>
      <c r="C15" s="11"/>
      <c r="D15" s="15">
        <f>SUM(D6:D14)</f>
        <v>3253523.3279999997</v>
      </c>
      <c r="E15" s="16">
        <f>D15-D16</f>
        <v>402678.61799999978</v>
      </c>
      <c r="F15" s="9" t="s">
        <v>61</v>
      </c>
      <c r="G15" s="10">
        <v>14300</v>
      </c>
      <c r="H15" s="10">
        <v>14300</v>
      </c>
      <c r="I15" s="10">
        <f t="shared" si="0"/>
        <v>0</v>
      </c>
      <c r="J15" s="3"/>
      <c r="K15" s="3"/>
      <c r="L15" s="3"/>
      <c r="M15" s="3"/>
    </row>
    <row r="16" spans="1:13" ht="15.75">
      <c r="A16" s="17" t="s">
        <v>57</v>
      </c>
      <c r="B16" s="18">
        <v>2914110</v>
      </c>
      <c r="C16" s="19"/>
      <c r="D16" s="20">
        <v>2850844.71</v>
      </c>
      <c r="E16" s="16">
        <f>B16-D16</f>
        <v>63265.290000000037</v>
      </c>
      <c r="F16" s="9" t="s">
        <v>70</v>
      </c>
      <c r="G16" s="10">
        <v>38785</v>
      </c>
      <c r="H16" s="10">
        <v>22500</v>
      </c>
      <c r="I16" s="10">
        <f>G16-H16</f>
        <v>16285</v>
      </c>
      <c r="J16" s="3"/>
      <c r="K16" s="3"/>
      <c r="L16" s="3"/>
      <c r="M16" s="3"/>
    </row>
    <row r="17" spans="1:13" ht="15.75">
      <c r="A17" s="17"/>
      <c r="B17" s="19"/>
      <c r="C17" s="19"/>
      <c r="D17" s="20"/>
      <c r="E17" s="3"/>
      <c r="F17" s="9" t="s">
        <v>12</v>
      </c>
      <c r="G17" s="10">
        <v>2911854.57</v>
      </c>
      <c r="H17" s="10">
        <v>3622695.03</v>
      </c>
      <c r="I17" s="10">
        <f>G17-H17</f>
        <v>-710840.46</v>
      </c>
      <c r="J17" s="3">
        <v>3789989.72</v>
      </c>
      <c r="K17" s="3"/>
      <c r="L17" s="3"/>
      <c r="M17" s="3"/>
    </row>
    <row r="18" spans="1:13" ht="15.75">
      <c r="A18" s="3"/>
      <c r="B18" s="3"/>
      <c r="C18" s="3"/>
      <c r="D18" s="3"/>
      <c r="E18" s="3"/>
      <c r="F18" s="38" t="s">
        <v>60</v>
      </c>
      <c r="G18" s="21"/>
      <c r="H18" s="22"/>
      <c r="I18" s="23"/>
      <c r="J18" s="3"/>
      <c r="K18" s="3"/>
      <c r="L18" s="3"/>
      <c r="M18" s="3"/>
    </row>
    <row r="19" spans="1:13" ht="15.75">
      <c r="A19" s="5" t="s">
        <v>40</v>
      </c>
      <c r="B19" s="3"/>
      <c r="C19" s="3">
        <v>2015</v>
      </c>
      <c r="D19" s="3">
        <v>2015</v>
      </c>
      <c r="E19" s="3"/>
      <c r="F19" s="13" t="s">
        <v>10</v>
      </c>
      <c r="G19" s="21"/>
      <c r="H19" s="22">
        <v>3861.27</v>
      </c>
      <c r="I19" s="37">
        <f>G19-H19</f>
        <v>-3861.27</v>
      </c>
      <c r="J19" s="3"/>
      <c r="K19" s="3"/>
      <c r="L19" s="3"/>
      <c r="M19" s="3"/>
    </row>
    <row r="20" spans="1:13" ht="15.75">
      <c r="A20" s="14" t="s">
        <v>41</v>
      </c>
      <c r="B20" s="24" t="s">
        <v>42</v>
      </c>
      <c r="C20" s="25"/>
      <c r="D20" s="25" t="s">
        <v>43</v>
      </c>
      <c r="E20" s="26"/>
      <c r="F20" s="13" t="s">
        <v>13</v>
      </c>
      <c r="G20" s="21"/>
      <c r="H20" s="22">
        <v>8040</v>
      </c>
      <c r="I20" s="37">
        <f>G20-H20</f>
        <v>-8040</v>
      </c>
      <c r="J20" s="3"/>
      <c r="K20" s="3"/>
      <c r="L20" s="3"/>
      <c r="M20" s="3"/>
    </row>
    <row r="21" spans="1:13" ht="15.75">
      <c r="A21" s="14"/>
      <c r="B21" s="24"/>
      <c r="C21" s="25"/>
      <c r="D21" s="25"/>
      <c r="E21" s="26"/>
      <c r="F21" s="13" t="s">
        <v>68</v>
      </c>
      <c r="G21" s="21"/>
      <c r="H21" s="27">
        <v>52072.3</v>
      </c>
      <c r="I21" s="37">
        <f>G21-H21</f>
        <v>-52072.3</v>
      </c>
      <c r="J21" s="3"/>
      <c r="K21" s="3"/>
      <c r="L21" s="3"/>
      <c r="M21" s="3"/>
    </row>
    <row r="22" spans="1:13" ht="15.75">
      <c r="A22" s="14"/>
      <c r="B22" s="24"/>
      <c r="C22" s="25"/>
      <c r="D22" s="25"/>
      <c r="E22" s="26"/>
      <c r="F22" s="13" t="s">
        <v>67</v>
      </c>
      <c r="G22" s="21"/>
      <c r="H22" s="22">
        <v>6000</v>
      </c>
      <c r="I22" s="37">
        <f>G22-H22</f>
        <v>-6000</v>
      </c>
      <c r="J22" s="3"/>
      <c r="K22" s="3"/>
      <c r="L22" s="3"/>
      <c r="M22" s="3"/>
    </row>
    <row r="23" spans="1:13" ht="15.75">
      <c r="A23" s="11" t="s">
        <v>1</v>
      </c>
      <c r="B23" s="45">
        <v>700000</v>
      </c>
      <c r="C23" s="45"/>
      <c r="D23" s="28">
        <v>573357.18000000005</v>
      </c>
      <c r="E23" s="16">
        <f>B23-D23</f>
        <v>126642.81999999995</v>
      </c>
      <c r="F23" s="39" t="s">
        <v>71</v>
      </c>
      <c r="G23" s="40"/>
      <c r="H23" s="41">
        <v>6010</v>
      </c>
      <c r="I23" s="42">
        <f>G23-H23</f>
        <v>-6010</v>
      </c>
      <c r="J23" s="3"/>
      <c r="K23" s="3"/>
      <c r="L23" s="3"/>
      <c r="M23" s="3"/>
    </row>
    <row r="24" spans="1:13" ht="15.75">
      <c r="A24" s="11" t="s">
        <v>44</v>
      </c>
      <c r="B24" s="45">
        <v>20000</v>
      </c>
      <c r="C24" s="45"/>
      <c r="D24" s="28">
        <v>0</v>
      </c>
      <c r="E24" s="16">
        <f t="shared" ref="E24:E41" si="2">B24-D24</f>
        <v>20000</v>
      </c>
      <c r="F24" s="43"/>
      <c r="G24" s="44"/>
      <c r="H24" s="44"/>
      <c r="I24" s="44"/>
      <c r="J24" s="3"/>
      <c r="K24" s="3"/>
      <c r="L24" s="3"/>
      <c r="M24" s="3"/>
    </row>
    <row r="25" spans="1:13" ht="15.75">
      <c r="A25" s="11" t="s">
        <v>45</v>
      </c>
      <c r="B25" s="45">
        <v>150000</v>
      </c>
      <c r="C25" s="45"/>
      <c r="D25" s="28">
        <v>0</v>
      </c>
      <c r="E25" s="16">
        <f t="shared" si="2"/>
        <v>150000</v>
      </c>
      <c r="F25" s="29"/>
      <c r="G25" s="30">
        <f>SUM(G5:G24)</f>
        <v>6290899.5700000003</v>
      </c>
      <c r="H25" s="30">
        <f>SUM(H5:H24)</f>
        <v>5973211.0999999987</v>
      </c>
      <c r="I25" s="30">
        <f>SUM(I5:I24)</f>
        <v>317688.47000000003</v>
      </c>
      <c r="J25" s="3">
        <f>SUM(J5:J24)</f>
        <v>8932989.7200000007</v>
      </c>
      <c r="K25" s="3"/>
      <c r="L25" s="3"/>
      <c r="M25" s="3"/>
    </row>
    <row r="26" spans="1:13" ht="15.75">
      <c r="A26" s="11" t="s">
        <v>46</v>
      </c>
      <c r="B26" s="45">
        <v>334080</v>
      </c>
      <c r="C26" s="45"/>
      <c r="D26" s="28">
        <v>325957.36</v>
      </c>
      <c r="E26" s="16">
        <f t="shared" si="2"/>
        <v>8122.640000000014</v>
      </c>
      <c r="F26" s="9"/>
      <c r="G26" s="10"/>
      <c r="H26" s="10"/>
      <c r="I26" s="10"/>
      <c r="J26" s="3"/>
      <c r="K26" s="3"/>
      <c r="L26" s="3"/>
      <c r="M26" s="3"/>
    </row>
    <row r="27" spans="1:13" ht="15.75">
      <c r="A27" s="11" t="s">
        <v>2</v>
      </c>
      <c r="B27" s="45">
        <f>30000</f>
        <v>30000</v>
      </c>
      <c r="C27" s="45"/>
      <c r="D27" s="28">
        <v>0</v>
      </c>
      <c r="E27" s="16">
        <f t="shared" si="2"/>
        <v>30000</v>
      </c>
      <c r="F27" s="9"/>
      <c r="G27" s="10"/>
      <c r="H27" s="10"/>
      <c r="I27" s="10"/>
      <c r="J27" s="3"/>
      <c r="K27" s="3"/>
      <c r="L27" s="3"/>
      <c r="M27" s="3"/>
    </row>
    <row r="28" spans="1:13" ht="15.75">
      <c r="A28" s="11" t="s">
        <v>3</v>
      </c>
      <c r="B28" s="45">
        <v>20000</v>
      </c>
      <c r="C28" s="45"/>
      <c r="D28" s="28">
        <v>0</v>
      </c>
      <c r="E28" s="16">
        <f t="shared" si="2"/>
        <v>20000</v>
      </c>
      <c r="F28" s="31" t="s">
        <v>66</v>
      </c>
      <c r="G28" s="10"/>
      <c r="H28" s="10"/>
      <c r="I28" s="10"/>
      <c r="J28" s="3"/>
      <c r="K28" s="3"/>
      <c r="L28" s="3"/>
      <c r="M28" s="3"/>
    </row>
    <row r="29" spans="1:13" ht="15.75">
      <c r="A29" s="11" t="s">
        <v>4</v>
      </c>
      <c r="B29" s="45">
        <v>35000</v>
      </c>
      <c r="C29" s="45"/>
      <c r="D29" s="28">
        <v>40980</v>
      </c>
      <c r="E29" s="16">
        <f t="shared" si="2"/>
        <v>-5980</v>
      </c>
      <c r="F29" s="31">
        <v>2012</v>
      </c>
      <c r="G29" s="32">
        <v>31250</v>
      </c>
      <c r="H29" s="10"/>
      <c r="I29" s="10"/>
      <c r="J29" s="3"/>
      <c r="K29" s="3"/>
      <c r="L29" s="3"/>
      <c r="M29" s="3"/>
    </row>
    <row r="30" spans="1:13" ht="15.75">
      <c r="A30" s="11" t="s">
        <v>47</v>
      </c>
      <c r="B30" s="45">
        <v>24000</v>
      </c>
      <c r="C30" s="45"/>
      <c r="D30" s="28">
        <v>7150</v>
      </c>
      <c r="E30" s="16">
        <f t="shared" si="2"/>
        <v>16850</v>
      </c>
      <c r="F30" s="31">
        <v>2013</v>
      </c>
      <c r="G30" s="32">
        <v>61862</v>
      </c>
      <c r="H30" s="32"/>
      <c r="I30" s="10"/>
      <c r="J30" s="3"/>
      <c r="K30" s="3"/>
      <c r="L30" s="3"/>
      <c r="M30" s="3"/>
    </row>
    <row r="31" spans="1:13" ht="15.75">
      <c r="A31" s="11" t="s">
        <v>48</v>
      </c>
      <c r="B31" s="45">
        <v>25000</v>
      </c>
      <c r="C31" s="45"/>
      <c r="D31" s="28">
        <v>25845.8</v>
      </c>
      <c r="E31" s="16">
        <f t="shared" si="2"/>
        <v>-845.79999999999927</v>
      </c>
      <c r="F31" s="31">
        <v>2014</v>
      </c>
      <c r="G31" s="10">
        <v>364878</v>
      </c>
      <c r="H31" s="10"/>
      <c r="I31" s="10"/>
      <c r="J31" s="3"/>
      <c r="K31" s="3"/>
      <c r="L31" s="3"/>
      <c r="M31" s="3"/>
    </row>
    <row r="32" spans="1:13" ht="15.75">
      <c r="A32" s="11" t="s">
        <v>5</v>
      </c>
      <c r="B32" s="45">
        <v>10000</v>
      </c>
      <c r="C32" s="45"/>
      <c r="D32" s="28">
        <v>3770</v>
      </c>
      <c r="E32" s="16">
        <f t="shared" si="2"/>
        <v>6230</v>
      </c>
      <c r="F32" s="31">
        <v>2015</v>
      </c>
      <c r="G32" s="10">
        <v>3278029</v>
      </c>
      <c r="H32" s="10"/>
      <c r="I32" s="10"/>
      <c r="J32" s="3"/>
      <c r="K32" s="3"/>
      <c r="L32" s="3"/>
      <c r="M32" s="3"/>
    </row>
    <row r="33" spans="1:13" ht="15.75">
      <c r="A33" s="11" t="s">
        <v>6</v>
      </c>
      <c r="B33" s="45">
        <v>15000</v>
      </c>
      <c r="C33" s="45"/>
      <c r="D33" s="28">
        <v>0</v>
      </c>
      <c r="E33" s="16">
        <f t="shared" si="2"/>
        <v>15000</v>
      </c>
      <c r="F33" s="31">
        <v>2016</v>
      </c>
      <c r="G33" s="10">
        <v>809857</v>
      </c>
      <c r="H33" s="10"/>
      <c r="I33" s="10"/>
      <c r="J33" s="3"/>
      <c r="K33" s="3"/>
      <c r="L33" s="3"/>
      <c r="M33" s="3"/>
    </row>
    <row r="34" spans="1:13" ht="15.75">
      <c r="A34" s="11" t="s">
        <v>7</v>
      </c>
      <c r="B34" s="45">
        <v>17400</v>
      </c>
      <c r="C34" s="45"/>
      <c r="D34" s="28">
        <v>17400</v>
      </c>
      <c r="E34" s="16">
        <f t="shared" si="2"/>
        <v>0</v>
      </c>
      <c r="F34" s="31" t="s">
        <v>69</v>
      </c>
      <c r="G34" s="10">
        <v>175000</v>
      </c>
      <c r="H34" s="10"/>
      <c r="I34" s="10"/>
      <c r="J34" s="3"/>
      <c r="K34" s="3"/>
      <c r="L34" s="3"/>
      <c r="M34" s="3"/>
    </row>
    <row r="35" spans="1:13" ht="15.75">
      <c r="A35" s="11" t="s">
        <v>59</v>
      </c>
      <c r="B35" s="45">
        <v>120000</v>
      </c>
      <c r="C35" s="45"/>
      <c r="D35" s="28">
        <v>61400</v>
      </c>
      <c r="E35" s="16">
        <f t="shared" si="2"/>
        <v>58600</v>
      </c>
      <c r="F35" s="31" t="s">
        <v>66</v>
      </c>
      <c r="G35" s="10">
        <f>SUM(G29:G34)</f>
        <v>4720876</v>
      </c>
      <c r="H35" s="32"/>
      <c r="I35" s="10"/>
      <c r="J35" s="3"/>
      <c r="K35" s="3"/>
      <c r="L35" s="3"/>
      <c r="M35" s="3"/>
    </row>
    <row r="36" spans="1:13" ht="15.75">
      <c r="A36" s="11" t="s">
        <v>9</v>
      </c>
      <c r="B36" s="45">
        <v>40000</v>
      </c>
      <c r="C36" s="45"/>
      <c r="D36" s="28">
        <v>40269</v>
      </c>
      <c r="E36" s="16">
        <f t="shared" si="2"/>
        <v>-269</v>
      </c>
      <c r="F36" s="3"/>
      <c r="G36" s="3"/>
      <c r="H36" s="3"/>
      <c r="I36" s="3"/>
      <c r="J36" s="3"/>
      <c r="K36" s="3"/>
      <c r="L36" s="3"/>
      <c r="M36" s="3"/>
    </row>
    <row r="37" spans="1:13" ht="15.75">
      <c r="A37" s="11" t="s">
        <v>49</v>
      </c>
      <c r="B37" s="45">
        <v>10000</v>
      </c>
      <c r="C37" s="45"/>
      <c r="D37" s="28">
        <v>1200</v>
      </c>
      <c r="E37" s="16">
        <f t="shared" si="2"/>
        <v>8800</v>
      </c>
      <c r="F37" s="3"/>
      <c r="G37" s="3"/>
      <c r="H37" s="3"/>
      <c r="I37" s="3"/>
      <c r="J37" s="3"/>
      <c r="K37" s="3"/>
      <c r="L37" s="3"/>
      <c r="M37" s="3"/>
    </row>
    <row r="38" spans="1:13" ht="15.75">
      <c r="A38" s="11" t="s">
        <v>50</v>
      </c>
      <c r="B38" s="45">
        <v>40000</v>
      </c>
      <c r="C38" s="45"/>
      <c r="D38" s="28">
        <v>11846</v>
      </c>
      <c r="E38" s="16">
        <f t="shared" si="2"/>
        <v>28154</v>
      </c>
      <c r="F38" s="3"/>
      <c r="G38" s="3" t="s">
        <v>23</v>
      </c>
      <c r="H38" s="3" t="s">
        <v>24</v>
      </c>
      <c r="I38" s="3"/>
      <c r="J38" s="3"/>
      <c r="K38" s="3"/>
      <c r="L38" s="3"/>
      <c r="M38" s="3"/>
    </row>
    <row r="39" spans="1:13" ht="15.75">
      <c r="A39" s="11" t="s">
        <v>51</v>
      </c>
      <c r="B39" s="45">
        <v>45000</v>
      </c>
      <c r="C39" s="45"/>
      <c r="D39" s="28">
        <v>20794.599999999999</v>
      </c>
      <c r="E39" s="16">
        <f t="shared" si="2"/>
        <v>24205.4</v>
      </c>
      <c r="F39" s="3" t="s">
        <v>21</v>
      </c>
      <c r="G39" s="33">
        <f>G25+G35</f>
        <v>11011775.57</v>
      </c>
      <c r="H39" s="33">
        <f>D16+D42+H25</f>
        <v>9960997.3499999978</v>
      </c>
      <c r="I39" s="33"/>
      <c r="J39" s="3"/>
      <c r="K39" s="3"/>
      <c r="L39" s="3"/>
      <c r="M39" s="3"/>
    </row>
    <row r="40" spans="1:13" ht="15.75">
      <c r="A40" s="11" t="s">
        <v>8</v>
      </c>
      <c r="B40" s="45">
        <v>70000</v>
      </c>
      <c r="C40" s="45"/>
      <c r="D40" s="28">
        <v>6971.6</v>
      </c>
      <c r="E40" s="16">
        <f t="shared" si="2"/>
        <v>63028.4</v>
      </c>
      <c r="F40" s="3"/>
      <c r="G40" s="3"/>
      <c r="H40" s="3"/>
      <c r="I40" s="3"/>
      <c r="J40" s="3"/>
      <c r="K40" s="3"/>
      <c r="L40" s="3"/>
      <c r="M40" s="3"/>
    </row>
    <row r="41" spans="1:13" ht="15.75">
      <c r="A41" s="13" t="s">
        <v>52</v>
      </c>
      <c r="B41" s="45">
        <v>50000</v>
      </c>
      <c r="C41" s="45"/>
      <c r="D41" s="28">
        <v>0</v>
      </c>
      <c r="E41" s="16">
        <f t="shared" si="2"/>
        <v>50000</v>
      </c>
      <c r="F41" s="3"/>
      <c r="G41" s="3"/>
      <c r="H41" s="3">
        <v>9960997.3499999996</v>
      </c>
      <c r="I41" s="33">
        <f>H41-H39</f>
        <v>0</v>
      </c>
      <c r="J41" s="3"/>
      <c r="K41" s="3"/>
      <c r="L41" s="3"/>
      <c r="M41" s="3"/>
    </row>
    <row r="42" spans="1:13" ht="15.75">
      <c r="A42" s="14" t="s">
        <v>53</v>
      </c>
      <c r="B42" s="46">
        <f>SUM(B23:C41)</f>
        <v>1755480</v>
      </c>
      <c r="C42" s="47"/>
      <c r="D42" s="34">
        <f>SUM(D23:D41)</f>
        <v>1136941.5400000003</v>
      </c>
      <c r="E42" s="16">
        <f>SUM(E23:E41)</f>
        <v>618538.46</v>
      </c>
      <c r="F42" s="3"/>
      <c r="G42" s="3"/>
      <c r="H42" s="3"/>
      <c r="I42" s="3"/>
      <c r="J42" s="3"/>
      <c r="K42" s="3"/>
      <c r="L42" s="3"/>
      <c r="M42" s="3"/>
    </row>
    <row r="43" spans="1:13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3"/>
      <c r="B45" s="49"/>
      <c r="C45" s="49"/>
      <c r="D45" s="35"/>
      <c r="E45" s="3"/>
      <c r="F45" s="3"/>
      <c r="G45" s="3"/>
      <c r="H45" s="3"/>
      <c r="I45" s="3"/>
      <c r="J45" s="3"/>
      <c r="K45" s="3"/>
      <c r="L45" s="3"/>
      <c r="M45" s="3"/>
    </row>
    <row r="46" spans="1:13" ht="15.75">
      <c r="A46" s="3" t="s">
        <v>54</v>
      </c>
      <c r="B46" s="48">
        <f>D15+B42</f>
        <v>5009003.3279999997</v>
      </c>
      <c r="C46" s="48"/>
      <c r="D46" s="36">
        <f>D16+D42</f>
        <v>3987786.25</v>
      </c>
      <c r="E46" s="16">
        <f>E15+E42</f>
        <v>1021217.0779999997</v>
      </c>
      <c r="F46" s="3"/>
      <c r="G46" s="3"/>
      <c r="H46" s="3"/>
      <c r="I46" s="3"/>
      <c r="J46" s="3"/>
      <c r="K46" s="3"/>
      <c r="L46" s="3"/>
      <c r="M46" s="3"/>
    </row>
    <row r="47" spans="1:13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3"/>
      <c r="B49" s="3"/>
      <c r="C49" s="3"/>
      <c r="D49" s="3"/>
      <c r="G49" s="3"/>
      <c r="H49" s="3"/>
      <c r="I49" s="3"/>
      <c r="J49" s="3"/>
      <c r="K49" s="3"/>
      <c r="L49" s="3"/>
      <c r="M49" s="3"/>
    </row>
    <row r="50" spans="1:13" ht="15.75">
      <c r="B50" s="3"/>
      <c r="C50" s="3"/>
      <c r="D50" s="3"/>
    </row>
  </sheetData>
  <mergeCells count="22">
    <mergeCell ref="B46:C46"/>
    <mergeCell ref="B39:C39"/>
    <mergeCell ref="B40:C40"/>
    <mergeCell ref="B34:C34"/>
    <mergeCell ref="B45:C45"/>
    <mergeCell ref="B23:C23"/>
    <mergeCell ref="B24:C24"/>
    <mergeCell ref="B25:C25"/>
    <mergeCell ref="B29:C29"/>
    <mergeCell ref="B26:C26"/>
    <mergeCell ref="B27:C27"/>
    <mergeCell ref="B28:C28"/>
    <mergeCell ref="B30:C30"/>
    <mergeCell ref="B31:C31"/>
    <mergeCell ref="B32:C32"/>
    <mergeCell ref="B33:C33"/>
    <mergeCell ref="B42:C42"/>
    <mergeCell ref="B41:C41"/>
    <mergeCell ref="B35:C35"/>
    <mergeCell ref="B38:C38"/>
    <mergeCell ref="B36:C36"/>
    <mergeCell ref="B37:C37"/>
  </mergeCells>
  <phoneticPr fontId="1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сметы 2015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Счетовод</dc:creator>
  <cp:lastModifiedBy>s</cp:lastModifiedBy>
  <cp:lastPrinted>2016-08-12T15:31:11Z</cp:lastPrinted>
  <dcterms:created xsi:type="dcterms:W3CDTF">2014-08-07T09:08:13Z</dcterms:created>
  <dcterms:modified xsi:type="dcterms:W3CDTF">2016-08-12T15:32:07Z</dcterms:modified>
</cp:coreProperties>
</file>