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1"/>
  </bookViews>
  <sheets>
    <sheet name="1" sheetId="1" state="visible" r:id="rId2"/>
    <sheet name="смета 2017" sheetId="2" state="visible" r:id="rId3"/>
  </sheets>
  <definedNames>
    <definedName function="false" hidden="false" localSheetId="0" name="_xlnm.Print_Area" vbProcedure="false">'1'!#ref!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<sst xmlns="http://schemas.openxmlformats.org/spreadsheetml/2006/main" count="69" uniqueCount="68">
  <si>
    <t xml:space="preserve">Смета на 2018 год</t>
  </si>
  <si>
    <t xml:space="preserve">РАЗДЕЛ 1</t>
  </si>
  <si>
    <t xml:space="preserve">1. Фонд оплаты труда по штату</t>
  </si>
  <si>
    <t xml:space="preserve">количество ставок</t>
  </si>
  <si>
    <t xml:space="preserve">оклад с 01.07.16</t>
  </si>
  <si>
    <t xml:space="preserve">годовой расход с начислениями</t>
  </si>
  <si>
    <t xml:space="preserve">Председатель</t>
  </si>
  <si>
    <t xml:space="preserve">Зам.председателя по хоз части</t>
  </si>
  <si>
    <t xml:space="preserve">нач. электрохозяйства</t>
  </si>
  <si>
    <t xml:space="preserve">бухгалтер</t>
  </si>
  <si>
    <t xml:space="preserve">кассир-бухгалтер</t>
  </si>
  <si>
    <t xml:space="preserve">электрик</t>
  </si>
  <si>
    <t xml:space="preserve">сторож</t>
  </si>
  <si>
    <t xml:space="preserve">строж подменный</t>
  </si>
  <si>
    <t xml:space="preserve">Доплата старшему сторожу</t>
  </si>
  <si>
    <t xml:space="preserve">дворник</t>
  </si>
  <si>
    <t xml:space="preserve">итого</t>
  </si>
  <si>
    <t xml:space="preserve">примечания:</t>
  </si>
  <si>
    <t xml:space="preserve">расход с учетом начислений по ставке 20,2%</t>
  </si>
  <si>
    <t xml:space="preserve">2. Оплата по договору с охранной организацией </t>
  </si>
  <si>
    <t xml:space="preserve">Расположение поста</t>
  </si>
  <si>
    <t xml:space="preserve">количество сотр.</t>
  </si>
  <si>
    <t xml:space="preserve">ставка, день</t>
  </si>
  <si>
    <t xml:space="preserve">сумма за 2018г.</t>
  </si>
  <si>
    <t xml:space="preserve">В помещении Правления (с машиной)</t>
  </si>
  <si>
    <t xml:space="preserve">ИТОГО</t>
  </si>
  <si>
    <t xml:space="preserve">ВСЕГО РАСХОДЫ НА ОПЛАТУ ПЕРСОНАЛА И ОХРАНУ:</t>
  </si>
  <si>
    <t xml:space="preserve">РАЗДЕЛ 2</t>
  </si>
  <si>
    <t xml:space="preserve">Таблица 3</t>
  </si>
  <si>
    <t xml:space="preserve">3. Аминистративно-хозяйственные расходы</t>
  </si>
  <si>
    <t xml:space="preserve">Статьи расходов</t>
  </si>
  <si>
    <t xml:space="preserve">на 2017 год</t>
  </si>
  <si>
    <t xml:space="preserve">на 2018 год</t>
  </si>
  <si>
    <t xml:space="preserve">Вывоз мусора</t>
  </si>
  <si>
    <t xml:space="preserve">текущее обслуживание ЛЭП (обрезка деревьев)</t>
  </si>
  <si>
    <t xml:space="preserve">электричество на общесадоводческие нужды</t>
  </si>
  <si>
    <t xml:space="preserve">материалы для электрообеспечения</t>
  </si>
  <si>
    <t xml:space="preserve">текущее обслуживание системы автоматического контроля электроэнергии(оплата трафика модемов, статического адреса, пересылка на завод)</t>
  </si>
  <si>
    <t xml:space="preserve">копирование документов</t>
  </si>
  <si>
    <t xml:space="preserve">услуги банка</t>
  </si>
  <si>
    <t xml:space="preserve">услуги связи</t>
  </si>
  <si>
    <t xml:space="preserve">интернет в правлении</t>
  </si>
  <si>
    <t xml:space="preserve">хоз инвентарь </t>
  </si>
  <si>
    <t xml:space="preserve">учеба электриков</t>
  </si>
  <si>
    <t xml:space="preserve">Страхование зданий</t>
  </si>
  <si>
    <t xml:space="preserve">чистка снега</t>
  </si>
  <si>
    <t xml:space="preserve">транспортные расходы</t>
  </si>
  <si>
    <t xml:space="preserve">содержание сайта</t>
  </si>
  <si>
    <t xml:space="preserve">чистка колодцев, ремонт</t>
  </si>
  <si>
    <t xml:space="preserve">чистка пожарных водоемов</t>
  </si>
  <si>
    <t xml:space="preserve">юридические услуги</t>
  </si>
  <si>
    <t xml:space="preserve">содержание дорог общего пользования</t>
  </si>
  <si>
    <t xml:space="preserve">Туалеты для правления и сторожек</t>
  </si>
  <si>
    <t xml:space="preserve">Модернизация детской площадки</t>
  </si>
  <si>
    <t xml:space="preserve">Итого по разделу 2</t>
  </si>
  <si>
    <t xml:space="preserve">Итого по разделам 1 и 2</t>
  </si>
  <si>
    <t xml:space="preserve">Непредвиденные расходы, 5%</t>
  </si>
  <si>
    <t xml:space="preserve">Итого с учетом непредвиденных расходов</t>
  </si>
  <si>
    <t xml:space="preserve">Земельный налог</t>
  </si>
  <si>
    <t xml:space="preserve">Всего расходы с учетом земмельного налога на земли общего пользования</t>
  </si>
  <si>
    <t xml:space="preserve">количество участков</t>
  </si>
  <si>
    <t xml:space="preserve">взнос с 1 участка без учета земельного налога</t>
  </si>
  <si>
    <t xml:space="preserve">550 руб</t>
  </si>
  <si>
    <t xml:space="preserve">Принять на собрании: Обратиться в Управление по развитию садоводства  </t>
  </si>
  <si>
    <t xml:space="preserve">по вопросу выделения субсидии на создание АСКУЭ и модернизации детской площадки</t>
  </si>
  <si>
    <t xml:space="preserve">Целевые взносы по предложению Правления:</t>
  </si>
  <si>
    <t xml:space="preserve">1. продолжение работ по формированию автоматизированной системы контроля потребления электроэнергии</t>
  </si>
  <si>
    <t xml:space="preserve">2. Система видеонаблюдения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</si>
</sst>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13">
    <font>
      <sz val="10"/>
      <color rgb="FF000000"/>
      <name val="Times New Roman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u val="singl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Обычный_Таблицырез1 по смете 2016-2017 год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7.51704545454545"/>
    <col collapsed="false" hidden="false" max="2" min="2" style="1" width="34.125"/>
    <col collapsed="false" hidden="false" max="3" min="3" style="1" width="35.0284090909091"/>
    <col collapsed="false" hidden="false" max="4" min="4" style="1" width="17.8920454545455"/>
    <col collapsed="false" hidden="false" max="5" min="5" style="1" width="20.1420454545455"/>
    <col collapsed="false" hidden="false" max="6" min="6" style="1" width="4.65909090909091"/>
    <col collapsed="false" hidden="false" max="253" min="7" style="1" width="10.2215909090909"/>
    <col collapsed="false" hidden="false" max="254" min="254" style="1" width="7.51704545454545"/>
    <col collapsed="false" hidden="false" max="255" min="255" style="1" width="34.125"/>
    <col collapsed="false" hidden="false" max="1025" min="256" style="1" width="9.61931818181818"/>
  </cols>
  <sheetData/>
  <printOptions headings="false" gridLines="false" gridLinesSet="true" horizontalCentered="false" verticalCentered="false"/>
  <pageMargins left="0.511805555555555" right="0.236111111111111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I7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6" activeCellId="0" sqref="D76"/>
    </sheetView>
  </sheetViews>
  <sheetFormatPr defaultRowHeight="12.75"/>
  <cols>
    <col collapsed="false" hidden="false" max="1" min="1" style="0" width="35.9318181818182"/>
    <col collapsed="false" hidden="false" max="2" min="2" style="0" width="13.2272727272727"/>
    <col collapsed="false" hidden="false" max="3" min="3" style="0" width="15.1818181818182"/>
    <col collapsed="false" hidden="false" max="4" min="4" style="0" width="18.9431818181818"/>
    <col collapsed="false" hidden="false" max="5" min="5" style="0" width="18.0397727272727"/>
    <col collapsed="false" hidden="false" max="6" min="6" style="0" width="9.47159090909091"/>
    <col collapsed="false" hidden="false" max="7" min="7" style="0" width="13.9829545454545"/>
    <col collapsed="false" hidden="false" max="1025" min="8" style="0" width="9.47159090909091"/>
  </cols>
  <sheetData>
    <row r="2" customFormat="false" ht="15.75" hidden="false" customHeight="false" outlineLevel="0" collapsed="false">
      <c r="A2" s="2" t="s">
        <v>0</v>
      </c>
    </row>
    <row r="3" customFormat="false" ht="12.75" hidden="false" customHeight="false" outlineLevel="0" collapsed="false">
      <c r="A3" s="3" t="s">
        <v>1</v>
      </c>
    </row>
    <row r="4" customFormat="false" ht="12.75" hidden="false" customHeight="false" outlineLevel="0" collapsed="false">
      <c r="A4" s="4" t="s">
        <v>2</v>
      </c>
    </row>
    <row r="5" customFormat="false" ht="25.5" hidden="false" customHeight="false" outlineLevel="0" collapsed="false">
      <c r="A5" s="5"/>
      <c r="B5" s="5" t="s">
        <v>3</v>
      </c>
      <c r="C5" s="5" t="s">
        <v>4</v>
      </c>
      <c r="D5" s="5" t="s">
        <v>5</v>
      </c>
      <c r="G5" s="6"/>
    </row>
    <row r="6" customFormat="false" ht="15.75" hidden="false" customHeight="false" outlineLevel="0" collapsed="false">
      <c r="A6" s="7" t="s">
        <v>6</v>
      </c>
      <c r="B6" s="8" t="n">
        <v>1</v>
      </c>
      <c r="C6" s="9" t="n">
        <v>26000</v>
      </c>
      <c r="D6" s="9" t="n">
        <f aca="false">B6*C6*12*1.202</f>
        <v>375024</v>
      </c>
      <c r="G6" s="9"/>
    </row>
    <row r="7" customFormat="false" ht="15.75" hidden="false" customHeight="false" outlineLevel="0" collapsed="false">
      <c r="A7" s="7" t="s">
        <v>7</v>
      </c>
      <c r="B7" s="8" t="n">
        <v>1</v>
      </c>
      <c r="C7" s="9" t="n">
        <v>20000</v>
      </c>
      <c r="D7" s="9" t="n">
        <f aca="false">20000*12*1.202</f>
        <v>288480</v>
      </c>
      <c r="G7" s="9"/>
    </row>
    <row r="8" customFormat="false" ht="15.75" hidden="false" customHeight="false" outlineLevel="0" collapsed="false">
      <c r="A8" s="7" t="s">
        <v>8</v>
      </c>
      <c r="B8" s="8" t="n">
        <v>1</v>
      </c>
      <c r="C8" s="9" t="n">
        <v>19000</v>
      </c>
      <c r="D8" s="9" t="n">
        <f aca="false">B8*C8*12*1.202</f>
        <v>274056</v>
      </c>
      <c r="G8" s="9"/>
    </row>
    <row r="9" customFormat="false" ht="15.75" hidden="false" customHeight="false" outlineLevel="0" collapsed="false">
      <c r="A9" s="7" t="s">
        <v>9</v>
      </c>
      <c r="B9" s="8" t="n">
        <v>1</v>
      </c>
      <c r="C9" s="9" t="n">
        <v>16200</v>
      </c>
      <c r="D9" s="9" t="n">
        <f aca="false">B9*C9*12*1.202</f>
        <v>233668.8</v>
      </c>
      <c r="G9" s="9"/>
    </row>
    <row r="10" customFormat="false" ht="15.75" hidden="false" customHeight="false" outlineLevel="0" collapsed="false">
      <c r="A10" s="7" t="s">
        <v>10</v>
      </c>
      <c r="B10" s="8" t="n">
        <v>1</v>
      </c>
      <c r="C10" s="9" t="n">
        <v>12960</v>
      </c>
      <c r="D10" s="9" t="n">
        <f aca="false">B10*C10*12*1.202</f>
        <v>186935.04</v>
      </c>
      <c r="G10" s="9"/>
    </row>
    <row r="11" customFormat="false" ht="15.75" hidden="false" customHeight="false" outlineLevel="0" collapsed="false">
      <c r="A11" s="7" t="s">
        <v>11</v>
      </c>
      <c r="B11" s="8" t="n">
        <v>1</v>
      </c>
      <c r="C11" s="9" t="n">
        <v>15000</v>
      </c>
      <c r="D11" s="9" t="n">
        <f aca="false">B11*C11*12*1.202</f>
        <v>216360</v>
      </c>
      <c r="G11" s="9"/>
    </row>
    <row r="12" customFormat="false" ht="15.75" hidden="false" customHeight="false" outlineLevel="0" collapsed="false">
      <c r="A12" s="7" t="s">
        <v>12</v>
      </c>
      <c r="B12" s="8" t="n">
        <v>8</v>
      </c>
      <c r="C12" s="9" t="n">
        <v>12500</v>
      </c>
      <c r="D12" s="9" t="n">
        <f aca="false">B12*C12*12*1.202</f>
        <v>1442400</v>
      </c>
      <c r="G12" s="9"/>
    </row>
    <row r="13" customFormat="false" ht="15.75" hidden="false" customHeight="false" outlineLevel="0" collapsed="false">
      <c r="A13" s="7" t="s">
        <v>13</v>
      </c>
      <c r="B13" s="8" t="n">
        <v>2</v>
      </c>
      <c r="C13" s="9" t="n">
        <v>12500</v>
      </c>
      <c r="D13" s="9" t="n">
        <f aca="false">B13*C13*4*1.202</f>
        <v>120200</v>
      </c>
      <c r="G13" s="9"/>
    </row>
    <row r="14" customFormat="false" ht="15.75" hidden="false" customHeight="false" outlineLevel="0" collapsed="false">
      <c r="A14" s="7" t="s">
        <v>14</v>
      </c>
      <c r="B14" s="8" t="n">
        <v>2</v>
      </c>
      <c r="C14" s="9" t="n">
        <v>250</v>
      </c>
      <c r="D14" s="9" t="n">
        <f aca="false">B14*C14*12*1.202</f>
        <v>7212</v>
      </c>
      <c r="G14" s="9"/>
    </row>
    <row r="15" customFormat="false" ht="15.75" hidden="false" customHeight="false" outlineLevel="0" collapsed="false">
      <c r="A15" s="7" t="s">
        <v>15</v>
      </c>
      <c r="B15" s="8" t="n">
        <v>1</v>
      </c>
      <c r="C15" s="9" t="n">
        <v>7800</v>
      </c>
      <c r="D15" s="9" t="n">
        <f aca="false">B15*C15*12*1.202</f>
        <v>112507.2</v>
      </c>
      <c r="G15" s="9"/>
    </row>
    <row r="16" customFormat="false" ht="15.75" hidden="false" customHeight="false" outlineLevel="0" collapsed="false">
      <c r="A16" s="10" t="s">
        <v>16</v>
      </c>
      <c r="B16" s="11"/>
      <c r="C16" s="11"/>
      <c r="D16" s="12" t="n">
        <f aca="false">SUM(D6:D15)</f>
        <v>3256843.04</v>
      </c>
      <c r="G16" s="12"/>
      <c r="I16" s="13"/>
    </row>
    <row r="18" customFormat="false" ht="13.5" hidden="false" customHeight="false" outlineLevel="0" collapsed="false">
      <c r="A18" s="14" t="s">
        <v>17</v>
      </c>
    </row>
    <row r="19" customFormat="false" ht="12.75" hidden="false" customHeight="false" outlineLevel="0" collapsed="false">
      <c r="A19" s="0" t="s">
        <v>18</v>
      </c>
    </row>
    <row r="21" customFormat="false" ht="12.75" hidden="false" customHeight="false" outlineLevel="0" collapsed="false">
      <c r="A21" s="4" t="s">
        <v>19</v>
      </c>
    </row>
    <row r="23" customFormat="false" ht="28.5" hidden="false" customHeight="false" outlineLevel="0" collapsed="false">
      <c r="A23" s="15" t="s">
        <v>20</v>
      </c>
      <c r="B23" s="15" t="s">
        <v>21</v>
      </c>
      <c r="C23" s="15" t="s">
        <v>22</v>
      </c>
      <c r="D23" s="15" t="s">
        <v>23</v>
      </c>
    </row>
    <row r="24" customFormat="false" ht="30" hidden="false" customHeight="false" outlineLevel="0" collapsed="false">
      <c r="A24" s="16" t="s">
        <v>24</v>
      </c>
      <c r="B24" s="16" t="n">
        <v>1</v>
      </c>
      <c r="C24" s="17" t="n">
        <v>2500</v>
      </c>
      <c r="D24" s="17" t="n">
        <f aca="false">C24*B24*365</f>
        <v>912500</v>
      </c>
    </row>
    <row r="25" customFormat="false" ht="15" hidden="false" customHeight="false" outlineLevel="0" collapsed="false">
      <c r="A25" s="16"/>
      <c r="B25" s="16"/>
      <c r="C25" s="17"/>
      <c r="D25" s="17"/>
    </row>
    <row r="26" customFormat="false" ht="15" hidden="false" customHeight="false" outlineLevel="0" collapsed="false">
      <c r="A26" s="16" t="s">
        <v>25</v>
      </c>
      <c r="B26" s="16"/>
      <c r="C26" s="16"/>
      <c r="D26" s="18" t="n">
        <f aca="false">D24+D25</f>
        <v>912500</v>
      </c>
    </row>
    <row r="28" customFormat="false" ht="15.75" hidden="false" customHeight="false" outlineLevel="0" collapsed="false">
      <c r="A28" s="0" t="s">
        <v>26</v>
      </c>
      <c r="D28" s="19" t="n">
        <f aca="false">D26+D16</f>
        <v>4169343.04</v>
      </c>
      <c r="G28" s="20"/>
    </row>
    <row r="30" customFormat="false" ht="12.75" hidden="false" customHeight="false" outlineLevel="0" collapsed="false">
      <c r="A30" s="3" t="s">
        <v>27</v>
      </c>
      <c r="E30" s="0" t="s">
        <v>28</v>
      </c>
    </row>
    <row r="31" customFormat="false" ht="12.75" hidden="false" customHeight="false" outlineLevel="0" collapsed="false">
      <c r="A31" s="4" t="s">
        <v>29</v>
      </c>
    </row>
    <row r="32" customFormat="false" ht="12.75" hidden="false" customHeight="false" outlineLevel="0" collapsed="false">
      <c r="A32" s="4"/>
    </row>
    <row r="33" customFormat="false" ht="15.75" hidden="false" customHeight="false" outlineLevel="0" collapsed="false">
      <c r="A33" s="21" t="s">
        <v>30</v>
      </c>
      <c r="B33" s="21"/>
      <c r="C33" s="21"/>
      <c r="D33" s="22" t="s">
        <v>31</v>
      </c>
      <c r="E33" s="23" t="s">
        <v>32</v>
      </c>
    </row>
    <row r="34" customFormat="false" ht="15.75" hidden="false" customHeight="true" outlineLevel="0" collapsed="false">
      <c r="A34" s="24" t="s">
        <v>33</v>
      </c>
      <c r="B34" s="24"/>
      <c r="C34" s="24"/>
      <c r="D34" s="25" t="n">
        <v>880000</v>
      </c>
      <c r="E34" s="9" t="n">
        <v>800000</v>
      </c>
    </row>
    <row r="35" customFormat="false" ht="15.75" hidden="false" customHeight="true" outlineLevel="0" collapsed="false">
      <c r="A35" s="24" t="s">
        <v>34</v>
      </c>
      <c r="B35" s="24"/>
      <c r="C35" s="24"/>
      <c r="D35" s="25" t="n">
        <v>100000</v>
      </c>
      <c r="E35" s="9" t="n">
        <v>0</v>
      </c>
    </row>
    <row r="36" customFormat="false" ht="15.75" hidden="false" customHeight="true" outlineLevel="0" collapsed="false">
      <c r="A36" s="24" t="s">
        <v>35</v>
      </c>
      <c r="B36" s="24"/>
      <c r="C36" s="24"/>
      <c r="D36" s="25" t="n">
        <f aca="false">250000*1.05</f>
        <v>262500</v>
      </c>
      <c r="E36" s="9" t="n">
        <v>140000</v>
      </c>
    </row>
    <row r="37" customFormat="false" ht="15.75" hidden="false" customHeight="true" outlineLevel="0" collapsed="false">
      <c r="A37" s="24" t="s">
        <v>36</v>
      </c>
      <c r="B37" s="24"/>
      <c r="C37" s="24"/>
      <c r="D37" s="25" t="n">
        <v>65000</v>
      </c>
      <c r="E37" s="9" t="n">
        <v>200000</v>
      </c>
    </row>
    <row r="38" customFormat="false" ht="47.25" hidden="false" customHeight="true" outlineLevel="0" collapsed="false">
      <c r="A38" s="24" t="s">
        <v>37</v>
      </c>
      <c r="B38" s="24"/>
      <c r="C38" s="24"/>
      <c r="D38" s="25" t="n">
        <v>25000</v>
      </c>
      <c r="E38" s="9" t="n">
        <v>25000</v>
      </c>
    </row>
    <row r="39" customFormat="false" ht="15.75" hidden="false" customHeight="true" outlineLevel="0" collapsed="false">
      <c r="A39" s="24" t="s">
        <v>38</v>
      </c>
      <c r="B39" s="24"/>
      <c r="C39" s="24"/>
      <c r="D39" s="25" t="n">
        <v>10000</v>
      </c>
      <c r="E39" s="9" t="n">
        <v>10000</v>
      </c>
    </row>
    <row r="40" customFormat="false" ht="15.75" hidden="false" customHeight="true" outlineLevel="0" collapsed="false">
      <c r="A40" s="24" t="s">
        <v>39</v>
      </c>
      <c r="B40" s="24"/>
      <c r="C40" s="24"/>
      <c r="D40" s="25" t="n">
        <v>60000</v>
      </c>
      <c r="E40" s="9" t="n">
        <v>35000</v>
      </c>
    </row>
    <row r="41" customFormat="false" ht="15.75" hidden="false" customHeight="true" outlineLevel="0" collapsed="false">
      <c r="A41" s="24" t="s">
        <v>40</v>
      </c>
      <c r="B41" s="24"/>
      <c r="C41" s="24"/>
      <c r="D41" s="25" t="n">
        <v>24000</v>
      </c>
      <c r="E41" s="9" t="n">
        <v>25000</v>
      </c>
    </row>
    <row r="42" customFormat="false" ht="15.75" hidden="false" customHeight="true" outlineLevel="0" collapsed="false">
      <c r="A42" s="24" t="s">
        <v>41</v>
      </c>
      <c r="B42" s="24"/>
      <c r="C42" s="24"/>
      <c r="D42" s="25" t="n">
        <v>12000</v>
      </c>
      <c r="E42" s="9" t="n">
        <v>12000</v>
      </c>
    </row>
    <row r="43" customFormat="false" ht="15.75" hidden="false" customHeight="true" outlineLevel="0" collapsed="false">
      <c r="A43" s="24" t="s">
        <v>42</v>
      </c>
      <c r="B43" s="24"/>
      <c r="C43" s="24"/>
      <c r="D43" s="25" t="n">
        <v>60000</v>
      </c>
      <c r="E43" s="9" t="n">
        <v>60000</v>
      </c>
    </row>
    <row r="44" customFormat="false" ht="15.75" hidden="false" customHeight="true" outlineLevel="0" collapsed="false">
      <c r="A44" s="24" t="s">
        <v>43</v>
      </c>
      <c r="B44" s="24"/>
      <c r="C44" s="24"/>
      <c r="D44" s="25" t="n">
        <v>10000</v>
      </c>
      <c r="E44" s="9" t="n">
        <v>10000</v>
      </c>
    </row>
    <row r="45" customFormat="false" ht="15.75" hidden="false" customHeight="true" outlineLevel="0" collapsed="false">
      <c r="A45" s="24" t="s">
        <v>44</v>
      </c>
      <c r="B45" s="24"/>
      <c r="C45" s="24"/>
      <c r="D45" s="25" t="n">
        <v>22000</v>
      </c>
      <c r="E45" s="9" t="n">
        <v>0</v>
      </c>
    </row>
    <row r="46" customFormat="false" ht="15.75" hidden="false" customHeight="true" outlineLevel="0" collapsed="false">
      <c r="A46" s="24" t="s">
        <v>45</v>
      </c>
      <c r="B46" s="24"/>
      <c r="C46" s="24"/>
      <c r="D46" s="25" t="n">
        <v>150000</v>
      </c>
      <c r="E46" s="9" t="n">
        <v>200000</v>
      </c>
    </row>
    <row r="47" customFormat="false" ht="15.75" hidden="false" customHeight="true" outlineLevel="0" collapsed="false">
      <c r="A47" s="24" t="s">
        <v>46</v>
      </c>
      <c r="B47" s="24"/>
      <c r="C47" s="24"/>
      <c r="D47" s="25" t="n">
        <v>35000</v>
      </c>
      <c r="E47" s="9" t="n">
        <v>35000</v>
      </c>
    </row>
    <row r="48" customFormat="false" ht="15.75" hidden="false" customHeight="true" outlineLevel="0" collapsed="false">
      <c r="A48" s="24" t="s">
        <v>47</v>
      </c>
      <c r="B48" s="24"/>
      <c r="C48" s="24"/>
      <c r="D48" s="25" t="n">
        <v>26000</v>
      </c>
      <c r="E48" s="9" t="n">
        <v>26000</v>
      </c>
    </row>
    <row r="49" customFormat="false" ht="15.75" hidden="false" customHeight="true" outlineLevel="0" collapsed="false">
      <c r="A49" s="24" t="s">
        <v>48</v>
      </c>
      <c r="B49" s="24"/>
      <c r="C49" s="24"/>
      <c r="D49" s="25" t="n">
        <v>525000</v>
      </c>
      <c r="E49" s="9" t="n">
        <v>0</v>
      </c>
    </row>
    <row r="50" customFormat="false" ht="15.75" hidden="false" customHeight="true" outlineLevel="0" collapsed="false">
      <c r="A50" s="26" t="s">
        <v>49</v>
      </c>
      <c r="B50" s="26"/>
      <c r="C50" s="26"/>
      <c r="D50" s="25" t="n">
        <v>80000</v>
      </c>
      <c r="E50" s="9" t="n">
        <v>50000</v>
      </c>
    </row>
    <row r="51" customFormat="false" ht="15.75" hidden="false" customHeight="true" outlineLevel="0" collapsed="false">
      <c r="A51" s="24" t="s">
        <v>50</v>
      </c>
      <c r="B51" s="24"/>
      <c r="C51" s="24"/>
      <c r="D51" s="25" t="n">
        <v>50000</v>
      </c>
      <c r="E51" s="9" t="n">
        <v>50000</v>
      </c>
    </row>
    <row r="52" customFormat="false" ht="15.75" hidden="false" customHeight="true" outlineLevel="0" collapsed="false">
      <c r="A52" s="24" t="s">
        <v>51</v>
      </c>
      <c r="B52" s="24"/>
      <c r="C52" s="24"/>
      <c r="D52" s="25" t="n">
        <v>250000</v>
      </c>
      <c r="E52" s="9" t="n">
        <v>250000</v>
      </c>
    </row>
    <row r="53" customFormat="false" ht="15.75" hidden="false" customHeight="true" outlineLevel="0" collapsed="false">
      <c r="A53" s="24" t="s">
        <v>52</v>
      </c>
      <c r="B53" s="24"/>
      <c r="C53" s="24"/>
      <c r="D53" s="25"/>
      <c r="E53" s="9" t="n">
        <v>50000</v>
      </c>
    </row>
    <row r="54" customFormat="false" ht="15.75" hidden="false" customHeight="true" outlineLevel="0" collapsed="false">
      <c r="A54" s="24" t="s">
        <v>53</v>
      </c>
      <c r="B54" s="24"/>
      <c r="C54" s="24"/>
      <c r="D54" s="27"/>
      <c r="E54" s="9" t="n">
        <v>100000</v>
      </c>
    </row>
    <row r="55" customFormat="false" ht="15.75" hidden="false" customHeight="true" outlineLevel="0" collapsed="false">
      <c r="A55" s="28" t="s">
        <v>54</v>
      </c>
      <c r="B55" s="28"/>
      <c r="C55" s="28"/>
      <c r="D55" s="27" t="n">
        <f aca="false">SUM(D34:D54)</f>
        <v>2646500</v>
      </c>
      <c r="E55" s="12" t="n">
        <f aca="false">SUM(E34:E54)</f>
        <v>2078000</v>
      </c>
    </row>
    <row r="57" customFormat="false" ht="12.75" hidden="false" customHeight="false" outlineLevel="0" collapsed="false">
      <c r="B57" s="29"/>
      <c r="C57" s="29"/>
    </row>
    <row r="58" customFormat="false" ht="15.75" hidden="false" customHeight="false" outlineLevel="0" collapsed="false">
      <c r="A58" s="30" t="s">
        <v>55</v>
      </c>
      <c r="B58" s="9" t="n">
        <f aca="false">SUM(E55+D28)</f>
        <v>6247343.04</v>
      </c>
      <c r="C58" s="29"/>
      <c r="D58" s="13"/>
    </row>
    <row r="59" customFormat="false" ht="31.5" hidden="false" customHeight="false" outlineLevel="0" collapsed="false">
      <c r="A59" s="30" t="s">
        <v>56</v>
      </c>
      <c r="B59" s="9" t="n">
        <f aca="false">PRODUCT(B58,0.05)</f>
        <v>312367.152</v>
      </c>
      <c r="C59" s="29"/>
    </row>
    <row r="60" customFormat="false" ht="31.5" hidden="false" customHeight="false" outlineLevel="0" collapsed="false">
      <c r="A60" s="30" t="s">
        <v>57</v>
      </c>
      <c r="B60" s="9" t="n">
        <f aca="false">B58+B59</f>
        <v>6559710.192</v>
      </c>
      <c r="C60" s="29"/>
      <c r="D60" s="13"/>
    </row>
    <row r="61" customFormat="false" ht="15.75" hidden="false" customHeight="false" outlineLevel="0" collapsed="false">
      <c r="A61" s="30" t="s">
        <v>58</v>
      </c>
      <c r="B61" s="9" t="n">
        <v>455000</v>
      </c>
      <c r="C61" s="29"/>
    </row>
    <row r="62" customFormat="false" ht="63" hidden="false" customHeight="false" outlineLevel="0" collapsed="false">
      <c r="A62" s="31" t="s">
        <v>59</v>
      </c>
      <c r="B62" s="12" t="n">
        <f aca="false">SUM(B60+B61)</f>
        <v>7014710.192</v>
      </c>
      <c r="C62" s="29"/>
      <c r="D62" s="13"/>
    </row>
    <row r="63" customFormat="false" ht="15.75" hidden="false" customHeight="false" outlineLevel="0" collapsed="false">
      <c r="A63" s="32" t="s">
        <v>60</v>
      </c>
      <c r="B63" s="12" t="n">
        <v>867</v>
      </c>
      <c r="C63" s="29"/>
    </row>
    <row r="64" customFormat="false" ht="31.5" hidden="false" customHeight="false" outlineLevel="0" collapsed="false">
      <c r="A64" s="32" t="s">
        <v>61</v>
      </c>
      <c r="B64" s="12" t="n">
        <f aca="false">B60/B63</f>
        <v>7565.98638062284</v>
      </c>
      <c r="C64" s="29"/>
      <c r="D64" s="12"/>
    </row>
    <row r="65" customFormat="false" ht="15.75" hidden="false" customHeight="false" outlineLevel="0" collapsed="false">
      <c r="A65" s="33"/>
      <c r="B65" s="34"/>
      <c r="C65" s="29"/>
    </row>
    <row r="66" customFormat="false" ht="15.75" hidden="false" customHeight="false" outlineLevel="0" collapsed="false">
      <c r="A66" s="33" t="s">
        <v>58</v>
      </c>
      <c r="B66" s="34" t="s">
        <v>62</v>
      </c>
      <c r="C66" s="29"/>
    </row>
    <row r="68" customFormat="false" ht="18.75" hidden="false" customHeight="false" outlineLevel="0" collapsed="false">
      <c r="A68" s="2" t="s">
        <v>63</v>
      </c>
      <c r="B68" s="35"/>
      <c r="C68" s="35"/>
      <c r="D68" s="35"/>
    </row>
    <row r="69" customFormat="false" ht="63" hidden="false" customHeight="false" outlineLevel="0" collapsed="false">
      <c r="A69" s="36" t="s">
        <v>64</v>
      </c>
      <c r="D69" s="37"/>
    </row>
    <row r="71" customFormat="false" ht="15.75" hidden="false" customHeight="true" outlineLevel="0" collapsed="false">
      <c r="A71" s="36" t="s">
        <v>65</v>
      </c>
      <c r="B71" s="36"/>
      <c r="C71" s="36"/>
      <c r="D71" s="36"/>
    </row>
    <row r="72" customFormat="false" ht="15" hidden="false" customHeight="false" outlineLevel="0" collapsed="false">
      <c r="A72" s="38"/>
      <c r="B72" s="38"/>
      <c r="C72" s="38"/>
      <c r="D72" s="38"/>
    </row>
    <row r="73" customFormat="false" ht="35.25" hidden="false" customHeight="true" outlineLevel="0" collapsed="false">
      <c r="A73" s="38" t="s">
        <v>66</v>
      </c>
      <c r="B73" s="38"/>
      <c r="C73" s="38"/>
      <c r="D73" s="38"/>
      <c r="E73" s="0" t="n">
        <v>5000</v>
      </c>
    </row>
    <row r="74" customFormat="false" ht="12.75" hidden="false" customHeight="false" outlineLevel="0" collapsed="false">
      <c r="A74" s="0" t="s">
        <v>67</v>
      </c>
      <c r="E74" s="0" t="n">
        <v>600</v>
      </c>
    </row>
  </sheetData>
  <mergeCells count="26"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71:D71"/>
    <mergeCell ref="A72:D72"/>
    <mergeCell ref="A73:D73"/>
  </mergeCells>
  <printOptions headings="false" gridLines="false" gridLinesSet="true" horizontalCentered="false" verticalCentered="false"/>
  <pageMargins left="0.39375" right="0.196527777777778" top="0.747916666666667" bottom="0.747916666666667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2016-06-27T12:30:52Z</dcterms:created>
  <dc:creator>Щеглова Наталия</dc:creator>
  <dc:description/>
  <dc:language>ru-RU</dc:language>
  <cp:lastModifiedBy/>
  <cp:lastPrinted>2017-08-26T07:20:16Z</cp:lastPrinted>
  <dcterms:modified xsi:type="dcterms:W3CDTF">2017-09-18T18:20:12Z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