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980" windowHeight="1036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<sst xmlns="http://schemas.openxmlformats.org/spreadsheetml/2006/main" count="61" uniqueCount="58">
  <si>
    <t>Исполнение сметы 2017 года</t>
  </si>
  <si>
    <t>статьи расходов</t>
  </si>
  <si>
    <t>по смете</t>
  </si>
  <si>
    <t>факт за 2017 год</t>
  </si>
  <si>
    <t>% исполнения сметы</t>
  </si>
  <si>
    <t>банк</t>
  </si>
  <si>
    <t>касса</t>
  </si>
  <si>
    <t>оплата шатного персонала +охрана</t>
  </si>
  <si>
    <t>налоги и взносы на оплату труда</t>
  </si>
  <si>
    <t>АСКУЭ</t>
  </si>
  <si>
    <t>оплата за охрану</t>
  </si>
  <si>
    <t>ремонт дорог</t>
  </si>
  <si>
    <t>Вывоз мусора</t>
  </si>
  <si>
    <t>земельный налог</t>
  </si>
  <si>
    <t>текущее обслуживание ЛЭП (обрезка деревьев)</t>
  </si>
  <si>
    <t>покупка инструментов</t>
  </si>
  <si>
    <t>электричество на общесадоводческие нужды</t>
  </si>
  <si>
    <t>интернет, хостинг</t>
  </si>
  <si>
    <t>материалы для электрообеспечения</t>
  </si>
  <si>
    <t>комиссии банка</t>
  </si>
  <si>
    <t>текущее обслуживание системы автоматического контроля электроэнергии</t>
  </si>
  <si>
    <t>вывоз мусора</t>
  </si>
  <si>
    <t>копирование документов</t>
  </si>
  <si>
    <t>взносы на ФОТ</t>
  </si>
  <si>
    <t>услуги банка</t>
  </si>
  <si>
    <t>НДФЛ</t>
  </si>
  <si>
    <t>услуги связи</t>
  </si>
  <si>
    <t>покупка компьютера</t>
  </si>
  <si>
    <t>интернет в правлении</t>
  </si>
  <si>
    <t>монтаж детской площадки</t>
  </si>
  <si>
    <t>хоз инвентарь</t>
  </si>
  <si>
    <t>программа 2 счета</t>
  </si>
  <si>
    <t>учеба электриков</t>
  </si>
  <si>
    <t>прочее</t>
  </si>
  <si>
    <t>Страхование зданий</t>
  </si>
  <si>
    <t>судебные расходы</t>
  </si>
  <si>
    <t>чистка снега</t>
  </si>
  <si>
    <t>чистка колодцев</t>
  </si>
  <si>
    <t>транспортные расходы</t>
  </si>
  <si>
    <t>Электроэнергия</t>
  </si>
  <si>
    <t>содержание сайта</t>
  </si>
  <si>
    <t>оплата штрафов</t>
  </si>
  <si>
    <t>собрано садов</t>
  </si>
  <si>
    <t>Итого:</t>
  </si>
  <si>
    <t>чистка колодцев, ремонт</t>
  </si>
  <si>
    <t>электроэнергия</t>
  </si>
  <si>
    <t>чистка пожарных водоемов</t>
  </si>
  <si>
    <t>зарплата</t>
  </si>
  <si>
    <t>Долг 2017</t>
  </si>
  <si>
    <t>юридические услуги</t>
  </si>
  <si>
    <t>внесено в банк</t>
  </si>
  <si>
    <t>содержание дорог общего пользования</t>
  </si>
  <si>
    <t>непредвиденные расходы</t>
  </si>
  <si>
    <t xml:space="preserve">всего </t>
  </si>
  <si>
    <t>налог УСН</t>
  </si>
  <si>
    <t>штрафы</t>
  </si>
  <si>
    <t>Целевой взнос АСКУЭ</t>
  </si>
  <si>
    <t>продолжение ремонта дорог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</si>
</sst>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color indexed="10"/>
      <name val="Times New Roman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2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" xfId="17" applyFont="1" applyBorder="1" applyAlignment="1">
      <alignment vertical="top" wrapText="1"/>
      <protection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vertical="top" wrapText="1"/>
    </xf>
    <xf numFmtId="9" fontId="0" fillId="0" borderId="0" xfId="0" applyNumberFormat="1" applyAlignment="1">
      <alignment/>
    </xf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3" xfId="0" applyBorder="1" applyAlignment="1">
      <alignment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99;1%20&#1082;%20&#1089;&#1086;&#1073;&#1088;&#1072;&#1085;&#1080;&#110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Банк"/>
      <sheetName val="Расход нал1пг18"/>
      <sheetName val="смета 2017"/>
      <sheetName val="смета 2017-18"/>
      <sheetName val="смета 2018"/>
      <sheetName val="исп. сметы 2018"/>
      <sheetName val="приход18"/>
      <sheetName val="правление"/>
      <sheetName val="исп. сметы 2017 года"/>
      <sheetName val="приход 17"/>
      <sheetName val="Лист1"/>
      <sheetName val="2019"/>
    </sheetNames>
    <sheetDataSet>
      <sheetData sheetId="3">
        <row r="12">
          <cell r="D12">
            <v>1387011.84</v>
          </cell>
        </row>
        <row r="53">
          <cell r="B53">
            <v>495195</v>
          </cell>
        </row>
        <row r="55">
          <cell r="B55">
            <v>455000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9">
      <selection activeCell="Q10" sqref="Q10"/>
    </sheetView>
  </sheetViews>
  <sheetFormatPr defaultColWidth="9.00390625" defaultRowHeight="12.75"/>
  <cols>
    <col min="1" max="1" width="40.875" style="0" customWidth="1"/>
    <col min="2" max="2" width="11.25390625" style="0" customWidth="1"/>
    <col min="3" max="3" width="13.00390625" style="0" customWidth="1"/>
    <col min="4" max="4" width="13.375" style="0" customWidth="1"/>
    <col min="6" max="6" width="25.75390625" style="0" customWidth="1"/>
  </cols>
  <sheetData>
    <row r="1" spans="1:12" ht="12.7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 t="s">
        <v>0</v>
      </c>
      <c r="B2" s="1"/>
      <c r="C2" s="3"/>
      <c r="D2" s="1"/>
      <c r="E2" s="1"/>
      <c r="F2" s="1"/>
      <c r="G2" s="1"/>
      <c r="H2" s="1"/>
      <c r="I2" s="1"/>
      <c r="J2" s="1"/>
      <c r="K2" s="1"/>
      <c r="L2" s="1"/>
    </row>
    <row r="3" spans="1:12" ht="38.25">
      <c r="A3" s="4" t="s">
        <v>1</v>
      </c>
      <c r="B3" s="4" t="s">
        <v>2</v>
      </c>
      <c r="C3" s="4" t="s">
        <v>3</v>
      </c>
      <c r="D3" s="4" t="s">
        <v>4</v>
      </c>
      <c r="E3" s="1"/>
      <c r="F3" s="1"/>
      <c r="G3" s="5" t="s">
        <v>5</v>
      </c>
      <c r="H3" s="5" t="s">
        <v>6</v>
      </c>
      <c r="I3" s="1"/>
      <c r="J3" s="1"/>
      <c r="K3" s="1"/>
      <c r="L3" s="1"/>
    </row>
    <row r="4" spans="1:12" ht="15.75">
      <c r="A4" s="6" t="s">
        <v>7</v>
      </c>
      <c r="B4" s="7">
        <v>3160331</v>
      </c>
      <c r="C4" s="7">
        <v>2227880</v>
      </c>
      <c r="D4" s="1"/>
      <c r="E4" s="1"/>
      <c r="F4" s="1"/>
      <c r="G4" s="3">
        <v>9532292.89</v>
      </c>
      <c r="H4" s="1">
        <f>SUM(H5:H25)</f>
        <v>11516898</v>
      </c>
      <c r="I4" s="1"/>
      <c r="J4" s="1"/>
      <c r="K4" s="1"/>
      <c r="L4" s="1"/>
    </row>
    <row r="5" spans="1:12" ht="15.75">
      <c r="A5" s="6" t="s">
        <v>8</v>
      </c>
      <c r="B5" s="7">
        <f>'[1]смета 2017'!D12/120.2*(20.2+13)</f>
        <v>383101.44000000006</v>
      </c>
      <c r="C5" s="7">
        <f>G12</f>
        <v>479101</v>
      </c>
      <c r="D5" s="1"/>
      <c r="E5" s="1"/>
      <c r="F5" s="1" t="s">
        <v>9</v>
      </c>
      <c r="G5" s="7">
        <v>739307</v>
      </c>
      <c r="H5" s="8">
        <v>19915</v>
      </c>
      <c r="I5" s="1"/>
      <c r="J5" s="1"/>
      <c r="K5" s="1"/>
      <c r="L5" s="1"/>
    </row>
    <row r="6" spans="1:12" ht="15.75">
      <c r="A6" s="6" t="s">
        <v>10</v>
      </c>
      <c r="B6" s="7"/>
      <c r="C6" s="7"/>
      <c r="D6" s="1"/>
      <c r="E6" s="1"/>
      <c r="F6" s="1" t="s">
        <v>11</v>
      </c>
      <c r="G6" s="7">
        <v>2010554.5</v>
      </c>
      <c r="H6" s="8">
        <v>40567</v>
      </c>
      <c r="I6" s="1"/>
      <c r="J6" s="1"/>
      <c r="K6" s="1"/>
      <c r="L6" s="1"/>
    </row>
    <row r="7" spans="1:12" ht="15.75">
      <c r="A7" s="9" t="s">
        <v>12</v>
      </c>
      <c r="B7" s="7">
        <v>880000</v>
      </c>
      <c r="C7" s="7">
        <v>474093</v>
      </c>
      <c r="D7" s="1"/>
      <c r="E7" s="1"/>
      <c r="F7" s="1" t="s">
        <v>13</v>
      </c>
      <c r="G7" s="7">
        <v>446614.66</v>
      </c>
      <c r="H7" s="8"/>
      <c r="I7" s="1"/>
      <c r="J7" s="1"/>
      <c r="K7" s="1"/>
      <c r="L7" s="1"/>
    </row>
    <row r="8" spans="1:12" ht="31.5">
      <c r="A8" s="9" t="s">
        <v>14</v>
      </c>
      <c r="B8" s="7">
        <v>100000</v>
      </c>
      <c r="C8" s="7">
        <v>0</v>
      </c>
      <c r="D8" s="1"/>
      <c r="E8" s="1"/>
      <c r="F8" s="1" t="s">
        <v>15</v>
      </c>
      <c r="G8" s="7">
        <v>30234</v>
      </c>
      <c r="H8" s="8">
        <v>34720</v>
      </c>
      <c r="I8" s="1"/>
      <c r="J8" s="1"/>
      <c r="K8" s="1"/>
      <c r="L8" s="1"/>
    </row>
    <row r="9" spans="1:12" ht="31.5">
      <c r="A9" s="9" t="s">
        <v>16</v>
      </c>
      <c r="B9" s="7">
        <f>250000*1.05</f>
        <v>262500</v>
      </c>
      <c r="C9" s="7">
        <v>176800</v>
      </c>
      <c r="D9" s="1"/>
      <c r="E9" s="1"/>
      <c r="F9" s="1" t="s">
        <v>17</v>
      </c>
      <c r="G9" s="7">
        <v>12110</v>
      </c>
      <c r="H9" s="8"/>
      <c r="I9" s="1"/>
      <c r="J9" s="1"/>
      <c r="K9" s="1"/>
      <c r="L9" s="1"/>
    </row>
    <row r="10" spans="1:12" ht="15.75">
      <c r="A10" s="9" t="s">
        <v>18</v>
      </c>
      <c r="B10" s="7">
        <v>65000</v>
      </c>
      <c r="C10" s="7">
        <v>53524</v>
      </c>
      <c r="D10" s="1"/>
      <c r="E10" s="1"/>
      <c r="F10" s="1" t="s">
        <v>19</v>
      </c>
      <c r="G10" s="7">
        <v>38112</v>
      </c>
      <c r="H10" s="8"/>
      <c r="I10" s="1"/>
      <c r="J10" s="1"/>
      <c r="K10" s="1"/>
      <c r="L10" s="1"/>
    </row>
    <row r="11" spans="1:12" ht="47.25">
      <c r="A11" s="9" t="s">
        <v>20</v>
      </c>
      <c r="B11" s="7">
        <v>25000</v>
      </c>
      <c r="C11" s="7">
        <v>5620</v>
      </c>
      <c r="D11" s="1"/>
      <c r="E11" s="1"/>
      <c r="F11" s="1" t="s">
        <v>21</v>
      </c>
      <c r="G11" s="7">
        <v>463772</v>
      </c>
      <c r="H11" s="8">
        <v>10331</v>
      </c>
      <c r="I11" s="1"/>
      <c r="J11" s="1"/>
      <c r="K11" s="1"/>
      <c r="L11" s="1"/>
    </row>
    <row r="12" spans="1:12" ht="15.75">
      <c r="A12" s="9" t="s">
        <v>22</v>
      </c>
      <c r="B12" s="7">
        <v>10000</v>
      </c>
      <c r="C12" s="7">
        <v>1410</v>
      </c>
      <c r="D12" s="1"/>
      <c r="E12" s="1"/>
      <c r="F12" s="1" t="s">
        <v>23</v>
      </c>
      <c r="G12" s="7">
        <v>479101</v>
      </c>
      <c r="H12" s="8"/>
      <c r="I12" s="1"/>
      <c r="J12" s="1"/>
      <c r="K12" s="1"/>
      <c r="L12" s="1"/>
    </row>
    <row r="13" spans="1:12" ht="15.75">
      <c r="A13" s="9" t="s">
        <v>24</v>
      </c>
      <c r="B13" s="7">
        <v>60000</v>
      </c>
      <c r="C13" s="7">
        <f>G10</f>
        <v>38112</v>
      </c>
      <c r="D13" s="1"/>
      <c r="E13" s="1"/>
      <c r="F13" s="1" t="s">
        <v>25</v>
      </c>
      <c r="G13" s="7">
        <v>259687</v>
      </c>
      <c r="H13" s="8"/>
      <c r="I13" s="1"/>
      <c r="J13" s="1"/>
      <c r="K13" s="1"/>
      <c r="L13" s="1"/>
    </row>
    <row r="14" spans="1:12" ht="15.75">
      <c r="A14" s="9" t="s">
        <v>26</v>
      </c>
      <c r="B14" s="7">
        <v>24000</v>
      </c>
      <c r="C14" s="7">
        <v>19080</v>
      </c>
      <c r="D14" s="1"/>
      <c r="E14" s="1"/>
      <c r="F14" s="1" t="s">
        <v>27</v>
      </c>
      <c r="G14" s="7">
        <v>23100</v>
      </c>
      <c r="H14" s="8">
        <v>21500</v>
      </c>
      <c r="I14" s="1"/>
      <c r="J14" s="1"/>
      <c r="K14" s="1"/>
      <c r="L14" s="1"/>
    </row>
    <row r="15" spans="1:12" ht="15.75">
      <c r="A15" s="9" t="s">
        <v>28</v>
      </c>
      <c r="B15" s="7">
        <v>12000</v>
      </c>
      <c r="C15" s="7">
        <f>G9</f>
        <v>12110</v>
      </c>
      <c r="D15" s="1"/>
      <c r="E15" s="1"/>
      <c r="F15" s="1" t="s">
        <v>29</v>
      </c>
      <c r="G15" s="7">
        <v>67000</v>
      </c>
      <c r="H15" s="8"/>
      <c r="I15" s="1"/>
      <c r="J15" s="1"/>
      <c r="K15" s="1"/>
      <c r="L15" s="1"/>
    </row>
    <row r="16" spans="1:12" ht="15.75">
      <c r="A16" s="9" t="s">
        <v>30</v>
      </c>
      <c r="B16" s="7">
        <v>60000</v>
      </c>
      <c r="C16" s="7">
        <f>G8+G14</f>
        <v>53334</v>
      </c>
      <c r="D16" s="1"/>
      <c r="E16" s="1"/>
      <c r="F16" s="1" t="s">
        <v>31</v>
      </c>
      <c r="G16" s="7">
        <v>30000</v>
      </c>
      <c r="H16" s="8"/>
      <c r="I16" s="1"/>
      <c r="J16" s="1"/>
      <c r="K16" s="1"/>
      <c r="L16" s="1"/>
    </row>
    <row r="17" spans="1:12" ht="15.75">
      <c r="A17" s="9" t="s">
        <v>32</v>
      </c>
      <c r="B17" s="7">
        <v>10000</v>
      </c>
      <c r="C17" s="7">
        <v>7540</v>
      </c>
      <c r="D17" s="1"/>
      <c r="E17" s="1"/>
      <c r="F17" s="1" t="s">
        <v>33</v>
      </c>
      <c r="G17" s="7">
        <v>55191.66</v>
      </c>
      <c r="H17" s="8">
        <v>92172</v>
      </c>
      <c r="I17" s="1"/>
      <c r="J17" s="1"/>
      <c r="K17" s="1"/>
      <c r="L17" s="1"/>
    </row>
    <row r="18" spans="1:12" ht="15.75">
      <c r="A18" s="9" t="s">
        <v>34</v>
      </c>
      <c r="B18" s="7">
        <v>22000</v>
      </c>
      <c r="C18" s="7">
        <v>0</v>
      </c>
      <c r="D18" s="1"/>
      <c r="E18" s="1"/>
      <c r="F18" s="1" t="s">
        <v>35</v>
      </c>
      <c r="G18" s="7">
        <v>48000</v>
      </c>
      <c r="H18" s="8"/>
      <c r="I18" s="1"/>
      <c r="J18" s="1"/>
      <c r="K18" s="1"/>
      <c r="L18" s="1"/>
    </row>
    <row r="19" spans="1:12" ht="15.75">
      <c r="A19" s="9" t="s">
        <v>36</v>
      </c>
      <c r="B19" s="7">
        <v>150000</v>
      </c>
      <c r="C19" s="7">
        <v>79500</v>
      </c>
      <c r="D19" s="1"/>
      <c r="E19" s="1"/>
      <c r="F19" s="1" t="s">
        <v>37</v>
      </c>
      <c r="G19" s="7">
        <v>108000</v>
      </c>
      <c r="H19" s="8"/>
      <c r="I19" s="1"/>
      <c r="J19" s="1"/>
      <c r="K19" s="1"/>
      <c r="L19" s="1"/>
    </row>
    <row r="20" spans="1:12" ht="15.75">
      <c r="A20" s="9" t="s">
        <v>38</v>
      </c>
      <c r="B20" s="7">
        <v>35000</v>
      </c>
      <c r="C20" s="7">
        <v>5000</v>
      </c>
      <c r="D20" s="1"/>
      <c r="E20" s="1"/>
      <c r="F20" s="1" t="s">
        <v>36</v>
      </c>
      <c r="G20" s="7"/>
      <c r="H20" s="8">
        <v>79500</v>
      </c>
      <c r="I20" s="1"/>
      <c r="J20" s="1" t="s">
        <v>39</v>
      </c>
      <c r="K20" s="1"/>
      <c r="L20" s="1"/>
    </row>
    <row r="21" spans="1:12" ht="15.75">
      <c r="A21" s="9" t="s">
        <v>40</v>
      </c>
      <c r="B21" s="7">
        <v>26000</v>
      </c>
      <c r="C21" s="7">
        <v>5220</v>
      </c>
      <c r="D21" s="1"/>
      <c r="E21" s="1"/>
      <c r="F21" s="1" t="s">
        <v>41</v>
      </c>
      <c r="G21" s="7">
        <v>667.81</v>
      </c>
      <c r="H21" s="8"/>
      <c r="I21" s="1"/>
      <c r="J21" s="1" t="s">
        <v>42</v>
      </c>
      <c r="K21" s="10">
        <v>0.08</v>
      </c>
      <c r="L21" s="1" t="s">
        <v>43</v>
      </c>
    </row>
    <row r="22" spans="1:12" ht="15.75">
      <c r="A22" s="9" t="s">
        <v>44</v>
      </c>
      <c r="B22" s="7">
        <v>525000</v>
      </c>
      <c r="C22" s="7">
        <f>G19</f>
        <v>108000</v>
      </c>
      <c r="D22" s="1"/>
      <c r="E22" s="1"/>
      <c r="F22" s="1" t="s">
        <v>45</v>
      </c>
      <c r="G22" s="7">
        <v>4697734.08</v>
      </c>
      <c r="H22" s="8"/>
      <c r="I22" s="1"/>
      <c r="J22" s="1">
        <v>3209857</v>
      </c>
      <c r="K22" s="1">
        <v>256251</v>
      </c>
      <c r="L22" s="1">
        <f>SUM(J22:K22)</f>
        <v>3466108</v>
      </c>
    </row>
    <row r="23" spans="1:12" ht="15.75">
      <c r="A23" s="11" t="s">
        <v>46</v>
      </c>
      <c r="B23" s="7">
        <v>80000</v>
      </c>
      <c r="C23" s="7"/>
      <c r="D23" s="1"/>
      <c r="E23" s="1"/>
      <c r="F23" s="1" t="s">
        <v>47</v>
      </c>
      <c r="G23" s="7"/>
      <c r="H23" s="8">
        <v>1968193</v>
      </c>
      <c r="I23" s="1"/>
      <c r="J23" s="1" t="s">
        <v>48</v>
      </c>
      <c r="K23" s="1"/>
      <c r="L23" s="1">
        <v>1054826</v>
      </c>
    </row>
    <row r="24" spans="1:12" ht="15.75">
      <c r="A24" s="9" t="s">
        <v>49</v>
      </c>
      <c r="B24" s="7">
        <v>50000</v>
      </c>
      <c r="C24" s="7">
        <f>G18</f>
        <v>48000</v>
      </c>
      <c r="D24" s="1"/>
      <c r="E24" s="1"/>
      <c r="F24" s="1" t="s">
        <v>50</v>
      </c>
      <c r="G24" s="8"/>
      <c r="H24" s="8">
        <v>9250000</v>
      </c>
      <c r="I24" s="1"/>
      <c r="J24" s="1"/>
      <c r="K24" s="1"/>
      <c r="L24" s="1"/>
    </row>
    <row r="25" spans="1:12" ht="15.75">
      <c r="A25" s="9" t="s">
        <v>51</v>
      </c>
      <c r="B25" s="7">
        <v>250000</v>
      </c>
      <c r="C25" s="7">
        <v>40567</v>
      </c>
      <c r="D25" s="1"/>
      <c r="E25" s="1"/>
      <c r="F25" s="1"/>
      <c r="G25" s="8"/>
      <c r="H25" s="8"/>
      <c r="I25" s="1"/>
      <c r="J25" s="1"/>
      <c r="K25" s="1"/>
      <c r="L25" s="1"/>
    </row>
    <row r="26" spans="1:12" ht="15.75">
      <c r="A26" s="6" t="s">
        <v>52</v>
      </c>
      <c r="B26" s="7">
        <f>'[1]смета 2017'!B53</f>
        <v>495195</v>
      </c>
      <c r="C26" s="7">
        <f>G20+G16+G17</f>
        <v>85191.66</v>
      </c>
      <c r="D26" s="1"/>
      <c r="E26" s="1"/>
      <c r="F26" s="1"/>
      <c r="G26" s="8"/>
      <c r="H26" s="8"/>
      <c r="I26" s="1"/>
      <c r="J26" s="1"/>
      <c r="K26" s="1"/>
      <c r="L26" s="1"/>
    </row>
    <row r="27" spans="1:12" ht="15.75">
      <c r="A27" s="6" t="s">
        <v>13</v>
      </c>
      <c r="B27" s="7">
        <f>'[1]смета 2017'!B55</f>
        <v>455000</v>
      </c>
      <c r="C27" s="7">
        <f>G7</f>
        <v>446614.66</v>
      </c>
      <c r="D27" s="1"/>
      <c r="E27" s="1"/>
      <c r="F27" s="1"/>
      <c r="G27" s="8"/>
      <c r="H27" s="8"/>
      <c r="I27" s="1"/>
      <c r="J27" s="1"/>
      <c r="K27" s="1"/>
      <c r="L27" s="1"/>
    </row>
    <row r="28" spans="1:12" ht="14.25">
      <c r="A28" s="12" t="s">
        <v>53</v>
      </c>
      <c r="B28" s="13">
        <f>SUM(B4:B27)</f>
        <v>7140127.4399999995</v>
      </c>
      <c r="C28" s="13">
        <f>SUM(C4:C27)</f>
        <v>4366697.32</v>
      </c>
      <c r="D28" s="10">
        <v>0.61</v>
      </c>
      <c r="E28" s="1"/>
      <c r="F28" s="1"/>
      <c r="G28" s="8"/>
      <c r="H28" s="8"/>
      <c r="I28" s="1"/>
      <c r="J28" s="1"/>
      <c r="K28" s="1"/>
      <c r="L28" s="1"/>
    </row>
    <row r="29" spans="1:12" ht="12.75">
      <c r="A29" s="14" t="s">
        <v>54</v>
      </c>
      <c r="B29" s="8"/>
      <c r="C29" s="8">
        <v>8040</v>
      </c>
      <c r="D29" s="1"/>
      <c r="E29" s="1"/>
      <c r="F29" s="1"/>
      <c r="G29" s="8"/>
      <c r="H29" s="8"/>
      <c r="I29" s="1"/>
      <c r="J29" s="1"/>
      <c r="K29" s="1"/>
      <c r="L29" s="1"/>
    </row>
    <row r="30" spans="1:12" ht="12.75">
      <c r="A30" s="8" t="s">
        <v>55</v>
      </c>
      <c r="B30" s="7"/>
      <c r="C30" s="7">
        <f>G21</f>
        <v>667.81</v>
      </c>
      <c r="D30" s="1"/>
      <c r="E30" s="1"/>
      <c r="F30" s="1"/>
      <c r="G30" s="8"/>
      <c r="H30" s="8"/>
      <c r="I30" s="1"/>
      <c r="J30" s="1"/>
      <c r="K30" s="1"/>
      <c r="L30" s="1"/>
    </row>
    <row r="31" spans="1:12" ht="12.75">
      <c r="A31" s="8" t="s">
        <v>56</v>
      </c>
      <c r="B31" s="7">
        <f>2000*867</f>
        <v>1734000</v>
      </c>
      <c r="C31" s="7">
        <f>G5+H5</f>
        <v>759222</v>
      </c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8" t="s">
        <v>57</v>
      </c>
      <c r="B32" s="7">
        <f>1500*867</f>
        <v>1300500</v>
      </c>
      <c r="C32" s="7">
        <f>G6+H6</f>
        <v>2051121.5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8" t="s">
        <v>29</v>
      </c>
      <c r="B33" s="7"/>
      <c r="C33" s="7">
        <f>G15</f>
        <v>67000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8"/>
      <c r="B34" s="8"/>
      <c r="C34" s="8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8"/>
      <c r="B35" s="8"/>
      <c r="C35" s="8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8"/>
      <c r="B36" s="8"/>
      <c r="C36" s="8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8"/>
      <c r="B37" s="8"/>
      <c r="C37" s="8"/>
      <c r="D37" s="1"/>
      <c r="E37" s="1"/>
      <c r="F37" s="1"/>
      <c r="G37" s="1"/>
      <c r="H37" s="1"/>
      <c r="I37" s="1"/>
      <c r="J37" s="1"/>
      <c r="K37" s="1"/>
      <c r="L37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</cp:lastModifiedBy>
  <dcterms:created xsi:type="dcterms:W3CDTF">2018-08-26T16:18:37Z</dcterms:created>
  <dcterms:modified xsi:type="dcterms:W3CDTF">2018-08-26T16:22:36Z</dcterms:modified>
  <cp:category/>
  <cp:version/>
  <cp:contentType/>
  <cp:contentStatus/>
</cp:coreProperties>
</file>